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User\Desktop\F- 33 2024\"/>
    </mc:Choice>
  </mc:AlternateContent>
  <xr:revisionPtr revIDLastSave="0" documentId="8_{A017061E-E831-4F88-83FB-731A80C87677}" xr6:coauthVersionLast="47" xr6:coauthVersionMax="47" xr10:uidLastSave="{00000000-0000-0000-0000-000000000000}"/>
  <workbookProtection workbookPassword="83B8" lockStructure="1"/>
  <bookViews>
    <workbookView xWindow="-120" yWindow="-120" windowWidth="29040" windowHeight="15720" xr2:uid="{00000000-000D-0000-FFFF-FFFF00000000}"/>
  </bookViews>
  <sheets>
    <sheet name="1" sheetId="1" r:id="rId1"/>
    <sheet name="2" sheetId="2" r:id="rId2"/>
    <sheet name="3" sheetId="3" r:id="rId3"/>
    <sheet name="4" sheetId="4" r:id="rId4"/>
    <sheet name="5" sheetId="5" r:id="rId5"/>
    <sheet name="6" sheetId="6" r:id="rId6"/>
    <sheet name="Foaie pentru validare" sheetId="7" r:id="rId7"/>
    <sheet name="indicatori" sheetId="8" r:id="rId8"/>
  </sheets>
  <externalReferences>
    <externalReference r:id="rId9"/>
  </externalReferences>
  <definedNames>
    <definedName name="Raion" localSheetId="7">'1'!$H$33</definedName>
    <definedName name="Raion">'1'!$H$33</definedName>
    <definedName name="Rubrici">[1]populatia!$D$6:$DA$6</definedName>
    <definedName name="Tabel_Populatia">[1]populatia!$D$6:$DA$1000</definedName>
    <definedName name="_xlnm.Print_Area" localSheetId="1">'2'!$A$1:$R$33</definedName>
    <definedName name="_xlnm.Print_Area" localSheetId="3">'4'!$A$1:$P$31</definedName>
    <definedName name="_xlnm.Print_Area" localSheetId="4">'5'!$A$1:$Q$31</definedName>
    <definedName name="_xlnm.Print_Area" localSheetId="5">'6'!$A$1:$P$32</definedName>
  </definedNames>
  <calcPr calcId="181029"/>
  <fileRecoveryPr repairLoad="1"/>
</workbook>
</file>

<file path=xl/calcChain.xml><?xml version="1.0" encoding="utf-8"?>
<calcChain xmlns="http://schemas.openxmlformats.org/spreadsheetml/2006/main">
  <c r="C283" i="8" l="1"/>
  <c r="C282" i="8"/>
  <c r="C281" i="8"/>
  <c r="C280" i="8"/>
  <c r="C279" i="8"/>
  <c r="C278" i="8"/>
  <c r="C277" i="8"/>
  <c r="C276" i="8"/>
  <c r="C275" i="8"/>
  <c r="C274" i="8"/>
  <c r="C273" i="8"/>
  <c r="C272" i="8"/>
  <c r="C271" i="8"/>
  <c r="C270" i="8"/>
  <c r="C269" i="8"/>
  <c r="C268" i="8"/>
  <c r="C267" i="8"/>
  <c r="C266" i="8"/>
  <c r="C265" i="8"/>
  <c r="C264" i="8"/>
  <c r="C263" i="8"/>
  <c r="C262" i="8"/>
  <c r="C261" i="8"/>
  <c r="C260" i="8"/>
  <c r="C259" i="8"/>
  <c r="C258" i="8"/>
  <c r="C257" i="8"/>
  <c r="C256" i="8"/>
  <c r="C255" i="8"/>
  <c r="C254" i="8"/>
  <c r="C253" i="8"/>
  <c r="C252" i="8"/>
  <c r="C251" i="8"/>
  <c r="C250" i="8"/>
  <c r="C249" i="8"/>
  <c r="C248" i="8"/>
  <c r="C247" i="8"/>
  <c r="C246" i="8"/>
  <c r="C245" i="8"/>
  <c r="C244" i="8"/>
  <c r="C243" i="8"/>
  <c r="C242" i="8"/>
  <c r="C241" i="8"/>
  <c r="C240" i="8"/>
  <c r="C239" i="8"/>
  <c r="C238" i="8"/>
  <c r="C237" i="8"/>
  <c r="C236" i="8"/>
  <c r="C235" i="8"/>
  <c r="C234" i="8"/>
  <c r="C233" i="8"/>
  <c r="C232" i="8"/>
  <c r="C231" i="8"/>
  <c r="C230" i="8"/>
  <c r="C229" i="8"/>
  <c r="C228" i="8"/>
  <c r="C227" i="8"/>
  <c r="C226" i="8"/>
  <c r="C225" i="8"/>
  <c r="C224" i="8"/>
  <c r="C223" i="8"/>
  <c r="C222" i="8"/>
  <c r="C221" i="8"/>
  <c r="C220" i="8"/>
  <c r="C219" i="8"/>
  <c r="C218" i="8"/>
  <c r="C217" i="8"/>
  <c r="C216" i="8"/>
  <c r="C215" i="8"/>
  <c r="C214" i="8"/>
  <c r="C213" i="8"/>
  <c r="C212" i="8"/>
  <c r="C211" i="8"/>
  <c r="C210" i="8"/>
  <c r="C209" i="8"/>
  <c r="C208" i="8"/>
  <c r="C207" i="8"/>
  <c r="C206" i="8"/>
  <c r="C205" i="8"/>
  <c r="C204" i="8"/>
  <c r="C203" i="8"/>
  <c r="C202" i="8"/>
  <c r="C201" i="8"/>
  <c r="C200" i="8"/>
  <c r="C199" i="8"/>
  <c r="C198" i="8"/>
  <c r="C197" i="8"/>
  <c r="C196" i="8"/>
  <c r="C195" i="8"/>
  <c r="C194" i="8"/>
  <c r="C193" i="8"/>
  <c r="C192" i="8"/>
  <c r="C191" i="8"/>
  <c r="C190" i="8"/>
  <c r="C189" i="8"/>
  <c r="C188" i="8"/>
  <c r="C187" i="8"/>
  <c r="C186" i="8"/>
  <c r="C185" i="8"/>
  <c r="C184" i="8"/>
  <c r="C183" i="8"/>
  <c r="C182" i="8"/>
  <c r="C181" i="8"/>
  <c r="C180" i="8"/>
  <c r="C179" i="8"/>
  <c r="C178" i="8"/>
  <c r="C177" i="8"/>
  <c r="C176" i="8"/>
  <c r="C175" i="8"/>
  <c r="C174" i="8"/>
  <c r="C173" i="8"/>
  <c r="C172" i="8"/>
  <c r="C171" i="8"/>
  <c r="C170" i="8"/>
  <c r="C169" i="8"/>
  <c r="C168" i="8"/>
  <c r="C167" i="8"/>
  <c r="C166" i="8"/>
  <c r="C165" i="8"/>
  <c r="C164" i="8"/>
  <c r="C163" i="8"/>
  <c r="C162" i="8"/>
  <c r="C161" i="8"/>
  <c r="C160" i="8"/>
  <c r="C159" i="8"/>
  <c r="C158" i="8"/>
  <c r="C157" i="8"/>
  <c r="C156" i="8"/>
  <c r="C155" i="8"/>
  <c r="C154" i="8"/>
  <c r="C153" i="8"/>
  <c r="C152" i="8"/>
  <c r="C151" i="8"/>
  <c r="C150" i="8"/>
  <c r="C149" i="8"/>
  <c r="C148" i="8"/>
  <c r="C147" i="8"/>
  <c r="C146" i="8"/>
  <c r="C145" i="8"/>
  <c r="C144" i="8"/>
  <c r="C143" i="8"/>
  <c r="C142" i="8"/>
  <c r="C141" i="8"/>
  <c r="C140" i="8"/>
  <c r="C139" i="8"/>
  <c r="C138" i="8"/>
  <c r="C137" i="8"/>
  <c r="C136" i="8"/>
  <c r="C135" i="8"/>
  <c r="C134" i="8"/>
  <c r="C133" i="8"/>
  <c r="C132" i="8"/>
  <c r="C131" i="8"/>
  <c r="C130" i="8"/>
  <c r="C129" i="8"/>
  <c r="C128" i="8"/>
  <c r="C127" i="8"/>
  <c r="C126" i="8"/>
  <c r="C125" i="8"/>
  <c r="C124" i="8"/>
  <c r="C123" i="8"/>
  <c r="C122" i="8"/>
  <c r="C121" i="8"/>
  <c r="C120" i="8"/>
  <c r="C119" i="8"/>
  <c r="C118" i="8"/>
  <c r="C117" i="8"/>
  <c r="C116" i="8"/>
  <c r="C115" i="8"/>
  <c r="C114" i="8"/>
  <c r="C113" i="8"/>
  <c r="C112" i="8"/>
  <c r="C111" i="8"/>
  <c r="C110" i="8"/>
  <c r="C109" i="8"/>
  <c r="C108" i="8"/>
  <c r="C107" i="8"/>
  <c r="C106" i="8"/>
  <c r="C105" i="8"/>
  <c r="C104" i="8"/>
  <c r="C103" i="8"/>
  <c r="C102" i="8"/>
  <c r="C101" i="8"/>
  <c r="C100" i="8"/>
  <c r="C99" i="8"/>
  <c r="C98" i="8"/>
  <c r="C97" i="8"/>
  <c r="C96" i="8"/>
  <c r="C95" i="8"/>
  <c r="C94" i="8"/>
  <c r="C93" i="8"/>
  <c r="C92" i="8"/>
  <c r="C91" i="8"/>
  <c r="C90" i="8"/>
  <c r="C89" i="8"/>
  <c r="C88" i="8"/>
  <c r="C87" i="8"/>
  <c r="C86" i="8"/>
  <c r="D85" i="8"/>
  <c r="C85" i="8"/>
  <c r="D84" i="8"/>
  <c r="C82" i="8"/>
  <c r="C81" i="8"/>
  <c r="D80" i="8"/>
  <c r="C80" i="8"/>
  <c r="D79" i="8"/>
  <c r="C79" i="8"/>
  <c r="D78" i="8"/>
  <c r="C78" i="8"/>
  <c r="D77" i="8"/>
  <c r="C77" i="8"/>
  <c r="D76" i="8"/>
  <c r="C76" i="8"/>
  <c r="D75" i="8"/>
  <c r="C75" i="8"/>
  <c r="D74" i="8"/>
  <c r="C74" i="8"/>
  <c r="D73" i="8"/>
  <c r="C73" i="8"/>
  <c r="D72" i="8"/>
  <c r="C72" i="8"/>
  <c r="D71" i="8"/>
  <c r="C71" i="8"/>
  <c r="D70" i="8"/>
  <c r="C70" i="8"/>
  <c r="D69" i="8"/>
  <c r="C69" i="8"/>
  <c r="D68" i="8"/>
  <c r="C68" i="8"/>
  <c r="D67" i="8"/>
  <c r="C67" i="8"/>
  <c r="D66" i="8"/>
  <c r="D65" i="8"/>
  <c r="D64" i="8"/>
  <c r="C64" i="8"/>
  <c r="D63" i="8"/>
  <c r="C63" i="8"/>
  <c r="D62" i="8"/>
  <c r="C62" i="8"/>
  <c r="D61" i="8"/>
  <c r="C61" i="8"/>
  <c r="D60" i="8"/>
  <c r="C60" i="8"/>
  <c r="D59" i="8"/>
  <c r="C59" i="8"/>
  <c r="D58" i="8"/>
  <c r="C58" i="8"/>
  <c r="D57" i="8"/>
  <c r="C57" i="8"/>
  <c r="D56" i="8"/>
  <c r="C56" i="8"/>
  <c r="D55" i="8"/>
  <c r="C55" i="8"/>
  <c r="D54" i="8"/>
  <c r="C54" i="8"/>
  <c r="D53" i="8"/>
  <c r="C53" i="8"/>
  <c r="D52" i="8"/>
  <c r="C52" i="8"/>
  <c r="D51" i="8"/>
  <c r="C51" i="8"/>
  <c r="D50" i="8"/>
  <c r="C50" i="8"/>
  <c r="D49" i="8"/>
  <c r="C49" i="8"/>
  <c r="D48" i="8"/>
  <c r="C48" i="8"/>
  <c r="D47" i="8"/>
  <c r="C47" i="8"/>
  <c r="D46" i="8"/>
  <c r="C46" i="8"/>
  <c r="D45" i="8"/>
  <c r="C45" i="8"/>
  <c r="D44" i="8"/>
  <c r="C44" i="8"/>
  <c r="D43" i="8"/>
  <c r="C43" i="8"/>
  <c r="D42" i="8"/>
  <c r="C42" i="8"/>
  <c r="D41" i="8"/>
  <c r="C41" i="8"/>
  <c r="D40" i="8"/>
  <c r="C40" i="8"/>
  <c r="D39" i="8"/>
  <c r="C39" i="8"/>
  <c r="D38" i="8"/>
  <c r="C38" i="8"/>
  <c r="D37" i="8"/>
  <c r="C37" i="8"/>
  <c r="D36" i="8"/>
  <c r="C36" i="8"/>
  <c r="D35" i="8"/>
  <c r="C35" i="8"/>
  <c r="D34" i="8"/>
  <c r="C34" i="8"/>
  <c r="D33" i="8"/>
  <c r="C33" i="8"/>
  <c r="D32" i="8"/>
  <c r="C32" i="8"/>
  <c r="D31" i="8"/>
  <c r="C31" i="8"/>
  <c r="D30" i="8"/>
  <c r="C30" i="8"/>
  <c r="D29" i="8"/>
  <c r="C29" i="8"/>
  <c r="D28" i="8"/>
  <c r="C28" i="8"/>
  <c r="D27" i="8"/>
  <c r="C27" i="8"/>
  <c r="D26" i="8"/>
  <c r="C26" i="8"/>
  <c r="D25" i="8"/>
  <c r="C25" i="8"/>
  <c r="D24" i="8"/>
  <c r="C24" i="8"/>
  <c r="D23" i="8"/>
  <c r="C23" i="8"/>
  <c r="D22" i="8"/>
  <c r="C22" i="8"/>
  <c r="D21" i="8"/>
  <c r="C21" i="8"/>
  <c r="D20" i="8"/>
  <c r="C20" i="8"/>
  <c r="D19" i="8"/>
  <c r="C19" i="8"/>
  <c r="D17" i="8"/>
  <c r="C17" i="8"/>
  <c r="D16" i="8"/>
  <c r="C16" i="8"/>
  <c r="D15" i="8"/>
  <c r="C15" i="8"/>
  <c r="D14" i="8"/>
  <c r="C14" i="8"/>
  <c r="D13" i="8"/>
  <c r="C13" i="8"/>
  <c r="D12" i="8"/>
  <c r="C12" i="8"/>
  <c r="D11" i="8"/>
  <c r="C11" i="8"/>
  <c r="D10" i="8"/>
  <c r="C10" i="8"/>
  <c r="D9" i="8"/>
  <c r="C9" i="8"/>
  <c r="D8" i="8"/>
  <c r="C8" i="8"/>
  <c r="D7" i="8"/>
  <c r="C7" i="8"/>
  <c r="D6" i="8"/>
  <c r="C6" i="8"/>
  <c r="D5" i="8"/>
  <c r="C5" i="8"/>
  <c r="D4" i="8"/>
  <c r="C4" i="8"/>
  <c r="B31" i="7"/>
  <c r="B30" i="7"/>
  <c r="B29" i="7"/>
  <c r="B28" i="7"/>
  <c r="B27" i="7"/>
  <c r="B26" i="7"/>
  <c r="B25" i="7"/>
  <c r="B24" i="7"/>
  <c r="B23" i="7"/>
  <c r="B22" i="7"/>
  <c r="B21" i="7"/>
  <c r="B20" i="7"/>
  <c r="B19" i="7"/>
  <c r="B18" i="7"/>
  <c r="B17" i="7"/>
  <c r="B16" i="7"/>
  <c r="B15" i="7"/>
  <c r="B14" i="7"/>
  <c r="B13" i="7"/>
  <c r="B12" i="7"/>
  <c r="B31" i="6"/>
  <c r="B30" i="6"/>
  <c r="B29" i="6"/>
  <c r="B28" i="6"/>
  <c r="B27" i="6"/>
  <c r="B26" i="6"/>
  <c r="B25" i="6"/>
  <c r="B24" i="6"/>
  <c r="B23" i="6"/>
  <c r="B22" i="6"/>
  <c r="B21" i="6"/>
  <c r="B20" i="6"/>
  <c r="B19" i="6"/>
  <c r="B18" i="6"/>
  <c r="B17" i="6"/>
  <c r="B16" i="6"/>
  <c r="B15" i="6"/>
  <c r="B14" i="6"/>
  <c r="B13" i="6"/>
  <c r="B12" i="6"/>
  <c r="B31" i="5"/>
  <c r="B30" i="5"/>
  <c r="B29" i="5"/>
  <c r="B28" i="5"/>
  <c r="B27" i="5"/>
  <c r="B26" i="5"/>
  <c r="B25" i="5"/>
  <c r="B24" i="5"/>
  <c r="B23" i="5"/>
  <c r="B22" i="5"/>
  <c r="B21" i="5"/>
  <c r="B20" i="5"/>
  <c r="B19" i="5"/>
  <c r="B18" i="5"/>
  <c r="B17" i="5"/>
  <c r="B16" i="5"/>
  <c r="B15" i="5"/>
  <c r="B14" i="5"/>
  <c r="B13" i="5"/>
  <c r="B12" i="5"/>
  <c r="V31" i="4"/>
  <c r="U31" i="4"/>
  <c r="T31" i="4"/>
  <c r="S31" i="4"/>
  <c r="R31" i="4"/>
  <c r="Q31" i="4"/>
  <c r="B31" i="4"/>
  <c r="V30" i="4"/>
  <c r="U30" i="4"/>
  <c r="T30" i="4"/>
  <c r="S30" i="4"/>
  <c r="R30" i="4"/>
  <c r="Q30" i="4"/>
  <c r="B30" i="4"/>
  <c r="V29" i="4"/>
  <c r="U29" i="4"/>
  <c r="T29" i="4"/>
  <c r="S29" i="4"/>
  <c r="R29" i="4"/>
  <c r="Q29" i="4"/>
  <c r="B29" i="4"/>
  <c r="V28" i="4"/>
  <c r="U28" i="4"/>
  <c r="T28" i="4"/>
  <c r="S28" i="4"/>
  <c r="R28" i="4"/>
  <c r="Q28" i="4"/>
  <c r="B28" i="4"/>
  <c r="V27" i="4"/>
  <c r="U27" i="4"/>
  <c r="T27" i="4"/>
  <c r="S27" i="4"/>
  <c r="R27" i="4"/>
  <c r="Q27" i="4"/>
  <c r="B27" i="4"/>
  <c r="V26" i="4"/>
  <c r="U26" i="4"/>
  <c r="T26" i="4"/>
  <c r="S26" i="4"/>
  <c r="R26" i="4"/>
  <c r="Q26" i="4"/>
  <c r="B26" i="4"/>
  <c r="V25" i="4"/>
  <c r="U25" i="4"/>
  <c r="T25" i="4"/>
  <c r="S25" i="4"/>
  <c r="R25" i="4"/>
  <c r="Q25" i="4"/>
  <c r="B25" i="4"/>
  <c r="V24" i="4"/>
  <c r="U24" i="4"/>
  <c r="T24" i="4"/>
  <c r="S24" i="4"/>
  <c r="R24" i="4"/>
  <c r="Q24" i="4"/>
  <c r="B24" i="4"/>
  <c r="V23" i="4"/>
  <c r="U23" i="4"/>
  <c r="T23" i="4"/>
  <c r="S23" i="4"/>
  <c r="R23" i="4"/>
  <c r="Q23" i="4"/>
  <c r="B23" i="4"/>
  <c r="V22" i="4"/>
  <c r="U22" i="4"/>
  <c r="T22" i="4"/>
  <c r="S22" i="4"/>
  <c r="R22" i="4"/>
  <c r="Q22" i="4"/>
  <c r="B22" i="4"/>
  <c r="V21" i="4"/>
  <c r="U21" i="4"/>
  <c r="T21" i="4"/>
  <c r="S21" i="4"/>
  <c r="R21" i="4"/>
  <c r="Q21" i="4"/>
  <c r="B21" i="4"/>
  <c r="V20" i="4"/>
  <c r="U20" i="4"/>
  <c r="T20" i="4"/>
  <c r="S20" i="4"/>
  <c r="R20" i="4"/>
  <c r="Q20" i="4"/>
  <c r="B20" i="4"/>
  <c r="V19" i="4"/>
  <c r="U19" i="4"/>
  <c r="T19" i="4"/>
  <c r="S19" i="4"/>
  <c r="R19" i="4"/>
  <c r="Q19" i="4"/>
  <c r="B19" i="4"/>
  <c r="V18" i="4"/>
  <c r="U18" i="4"/>
  <c r="T18" i="4"/>
  <c r="S18" i="4"/>
  <c r="R18" i="4"/>
  <c r="Q18" i="4"/>
  <c r="B18" i="4"/>
  <c r="V17" i="4"/>
  <c r="U17" i="4"/>
  <c r="T17" i="4"/>
  <c r="S17" i="4"/>
  <c r="R17" i="4"/>
  <c r="Q17" i="4"/>
  <c r="B17" i="4"/>
  <c r="V16" i="4"/>
  <c r="U16" i="4"/>
  <c r="T16" i="4"/>
  <c r="S16" i="4"/>
  <c r="R16" i="4"/>
  <c r="Q16" i="4"/>
  <c r="B16" i="4"/>
  <c r="V15" i="4"/>
  <c r="U15" i="4"/>
  <c r="T15" i="4"/>
  <c r="S15" i="4"/>
  <c r="R15" i="4"/>
  <c r="Q15" i="4"/>
  <c r="B15" i="4"/>
  <c r="V14" i="4"/>
  <c r="U14" i="4"/>
  <c r="T14" i="4"/>
  <c r="S14" i="4"/>
  <c r="R14" i="4"/>
  <c r="Q14" i="4"/>
  <c r="B14" i="4"/>
  <c r="V13" i="4"/>
  <c r="U13" i="4"/>
  <c r="T13" i="4"/>
  <c r="S13" i="4"/>
  <c r="R13" i="4"/>
  <c r="Q13" i="4"/>
  <c r="B13" i="4"/>
  <c r="V12" i="4"/>
  <c r="U12" i="4"/>
  <c r="T12" i="4"/>
  <c r="S12" i="4"/>
  <c r="R12" i="4"/>
  <c r="Q12" i="4"/>
  <c r="B12" i="4"/>
  <c r="V11" i="4"/>
  <c r="U11" i="4"/>
  <c r="T11" i="4"/>
  <c r="S11" i="4"/>
  <c r="R11" i="4"/>
  <c r="Q11" i="4"/>
  <c r="V10" i="4"/>
  <c r="U10" i="4"/>
  <c r="T10" i="4"/>
  <c r="S10" i="4"/>
  <c r="R10" i="4"/>
  <c r="Q10" i="4"/>
  <c r="G7" i="3"/>
  <c r="F7" i="3"/>
  <c r="AF31" i="2"/>
  <c r="AE31" i="2"/>
  <c r="AD31" i="2"/>
  <c r="AC31" i="2"/>
  <c r="AB31" i="2"/>
  <c r="AA31" i="2"/>
  <c r="Z31" i="2"/>
  <c r="Y31" i="2"/>
  <c r="X31" i="2"/>
  <c r="W31" i="2"/>
  <c r="V31" i="2"/>
  <c r="U31" i="2"/>
  <c r="T31" i="2"/>
  <c r="S31" i="2"/>
  <c r="AF30" i="2"/>
  <c r="AE30" i="2"/>
  <c r="AD30" i="2"/>
  <c r="AC30" i="2"/>
  <c r="AB30" i="2"/>
  <c r="AA30" i="2"/>
  <c r="Z30" i="2"/>
  <c r="Y30" i="2"/>
  <c r="X30" i="2"/>
  <c r="W30" i="2"/>
  <c r="V30" i="2"/>
  <c r="U30" i="2"/>
  <c r="T30" i="2"/>
  <c r="S30" i="2"/>
  <c r="AF29" i="2"/>
  <c r="AE29" i="2"/>
  <c r="AD29" i="2"/>
  <c r="AC29" i="2"/>
  <c r="AB29" i="2"/>
  <c r="AA29" i="2"/>
  <c r="Z29" i="2"/>
  <c r="Y29" i="2"/>
  <c r="X29" i="2"/>
  <c r="W29" i="2"/>
  <c r="V29" i="2"/>
  <c r="U29" i="2"/>
  <c r="T29" i="2"/>
  <c r="S29" i="2"/>
  <c r="AF28" i="2"/>
  <c r="AE28" i="2"/>
  <c r="AD28" i="2"/>
  <c r="AC28" i="2"/>
  <c r="AB28" i="2"/>
  <c r="AA28" i="2"/>
  <c r="Z28" i="2"/>
  <c r="Y28" i="2"/>
  <c r="X28" i="2"/>
  <c r="W28" i="2"/>
  <c r="V28" i="2"/>
  <c r="U28" i="2"/>
  <c r="T28" i="2"/>
  <c r="S28" i="2"/>
  <c r="AF27" i="2"/>
  <c r="AE27" i="2"/>
  <c r="AD27" i="2"/>
  <c r="AC27" i="2"/>
  <c r="AB27" i="2"/>
  <c r="AA27" i="2"/>
  <c r="Z27" i="2"/>
  <c r="Y27" i="2"/>
  <c r="X27" i="2"/>
  <c r="W27" i="2"/>
  <c r="V27" i="2"/>
  <c r="U27" i="2"/>
  <c r="T27" i="2"/>
  <c r="S27" i="2"/>
  <c r="AF26" i="2"/>
  <c r="AE26" i="2"/>
  <c r="AD26" i="2"/>
  <c r="AC26" i="2"/>
  <c r="AB26" i="2"/>
  <c r="AA26" i="2"/>
  <c r="Z26" i="2"/>
  <c r="Y26" i="2"/>
  <c r="X26" i="2"/>
  <c r="W26" i="2"/>
  <c r="V26" i="2"/>
  <c r="U26" i="2"/>
  <c r="T26" i="2"/>
  <c r="S26" i="2"/>
  <c r="AF25" i="2"/>
  <c r="AE25" i="2"/>
  <c r="AD25" i="2"/>
  <c r="AC25" i="2"/>
  <c r="AB25" i="2"/>
  <c r="AA25" i="2"/>
  <c r="Z25" i="2"/>
  <c r="Y25" i="2"/>
  <c r="X25" i="2"/>
  <c r="W25" i="2"/>
  <c r="V25" i="2"/>
  <c r="U25" i="2"/>
  <c r="T25" i="2"/>
  <c r="S25" i="2"/>
  <c r="AF24" i="2"/>
  <c r="AE24" i="2"/>
  <c r="AD24" i="2"/>
  <c r="AC24" i="2"/>
  <c r="AB24" i="2"/>
  <c r="AA24" i="2"/>
  <c r="Z24" i="2"/>
  <c r="Y24" i="2"/>
  <c r="X24" i="2"/>
  <c r="W24" i="2"/>
  <c r="V24" i="2"/>
  <c r="U24" i="2"/>
  <c r="T24" i="2"/>
  <c r="S24" i="2"/>
  <c r="AF23" i="2"/>
  <c r="AE23" i="2"/>
  <c r="AD23" i="2"/>
  <c r="AC23" i="2"/>
  <c r="AB23" i="2"/>
  <c r="AA23" i="2"/>
  <c r="Z23" i="2"/>
  <c r="Y23" i="2"/>
  <c r="X23" i="2"/>
  <c r="W23" i="2"/>
  <c r="V23" i="2"/>
  <c r="U23" i="2"/>
  <c r="T23" i="2"/>
  <c r="S23" i="2"/>
  <c r="AF22" i="2"/>
  <c r="AE22" i="2"/>
  <c r="AD22" i="2"/>
  <c r="AC22" i="2"/>
  <c r="AB22" i="2"/>
  <c r="AA22" i="2"/>
  <c r="Z22" i="2"/>
  <c r="Y22" i="2"/>
  <c r="X22" i="2"/>
  <c r="W22" i="2"/>
  <c r="V22" i="2"/>
  <c r="U22" i="2"/>
  <c r="T22" i="2"/>
  <c r="S22" i="2"/>
  <c r="AF21" i="2"/>
  <c r="AE21" i="2"/>
  <c r="AD21" i="2"/>
  <c r="AC21" i="2"/>
  <c r="AB21" i="2"/>
  <c r="AA21" i="2"/>
  <c r="Z21" i="2"/>
  <c r="Y21" i="2"/>
  <c r="X21" i="2"/>
  <c r="W21" i="2"/>
  <c r="V21" i="2"/>
  <c r="U21" i="2"/>
  <c r="T21" i="2"/>
  <c r="S21" i="2"/>
  <c r="AF20" i="2"/>
  <c r="AE20" i="2"/>
  <c r="AD20" i="2"/>
  <c r="AC20" i="2"/>
  <c r="AB20" i="2"/>
  <c r="AA20" i="2"/>
  <c r="Z20" i="2"/>
  <c r="Y20" i="2"/>
  <c r="X20" i="2"/>
  <c r="W20" i="2"/>
  <c r="V20" i="2"/>
  <c r="U20" i="2"/>
  <c r="T20" i="2"/>
  <c r="S20" i="2"/>
  <c r="AF19" i="2"/>
  <c r="AE19" i="2"/>
  <c r="AD19" i="2"/>
  <c r="AC19" i="2"/>
  <c r="AB19" i="2"/>
  <c r="AA19" i="2"/>
  <c r="Z19" i="2"/>
  <c r="Y19" i="2"/>
  <c r="X19" i="2"/>
  <c r="W19" i="2"/>
  <c r="V19" i="2"/>
  <c r="U19" i="2"/>
  <c r="T19" i="2"/>
  <c r="S19" i="2"/>
  <c r="AF18" i="2"/>
  <c r="AE18" i="2"/>
  <c r="AD18" i="2"/>
  <c r="AC18" i="2"/>
  <c r="AB18" i="2"/>
  <c r="AA18" i="2"/>
  <c r="Z18" i="2"/>
  <c r="Y18" i="2"/>
  <c r="X18" i="2"/>
  <c r="W18" i="2"/>
  <c r="V18" i="2"/>
  <c r="U18" i="2"/>
  <c r="T18" i="2"/>
  <c r="S18" i="2"/>
  <c r="AF17" i="2"/>
  <c r="AE17" i="2"/>
  <c r="AD17" i="2"/>
  <c r="AC17" i="2"/>
  <c r="AB17" i="2"/>
  <c r="AA17" i="2"/>
  <c r="Z17" i="2"/>
  <c r="Y17" i="2"/>
  <c r="X17" i="2"/>
  <c r="W17" i="2"/>
  <c r="V17" i="2"/>
  <c r="U17" i="2"/>
  <c r="T17" i="2"/>
  <c r="S17" i="2"/>
  <c r="AF16" i="2"/>
  <c r="AE16" i="2"/>
  <c r="AD16" i="2"/>
  <c r="AC16" i="2"/>
  <c r="AB16" i="2"/>
  <c r="AA16" i="2"/>
  <c r="Z16" i="2"/>
  <c r="Y16" i="2"/>
  <c r="X16" i="2"/>
  <c r="W16" i="2"/>
  <c r="V16" i="2"/>
  <c r="U16" i="2"/>
  <c r="T16" i="2"/>
  <c r="S16" i="2"/>
  <c r="AF15" i="2"/>
  <c r="AE15" i="2"/>
  <c r="AD15" i="2"/>
  <c r="AC15" i="2"/>
  <c r="AB15" i="2"/>
  <c r="AA15" i="2"/>
  <c r="Z15" i="2"/>
  <c r="Y15" i="2"/>
  <c r="X15" i="2"/>
  <c r="W15" i="2"/>
  <c r="V15" i="2"/>
  <c r="U15" i="2"/>
  <c r="T15" i="2"/>
  <c r="S15" i="2"/>
  <c r="AF14" i="2"/>
  <c r="AE14" i="2"/>
  <c r="AD14" i="2"/>
  <c r="AC14" i="2"/>
  <c r="AB14" i="2"/>
  <c r="AA14" i="2"/>
  <c r="Z14" i="2"/>
  <c r="Y14" i="2"/>
  <c r="X14" i="2"/>
  <c r="W14" i="2"/>
  <c r="V14" i="2"/>
  <c r="U14" i="2"/>
  <c r="T14" i="2"/>
  <c r="S14" i="2"/>
  <c r="AF13" i="2"/>
  <c r="AE13" i="2"/>
  <c r="AD13" i="2"/>
  <c r="AC13" i="2"/>
  <c r="AB13" i="2"/>
  <c r="AA13" i="2"/>
  <c r="Z13" i="2"/>
  <c r="Y13" i="2"/>
  <c r="X13" i="2"/>
  <c r="W13" i="2"/>
  <c r="V13" i="2"/>
  <c r="U13" i="2"/>
  <c r="T13" i="2"/>
  <c r="S13" i="2"/>
  <c r="AF12" i="2"/>
  <c r="AE12" i="2"/>
  <c r="AD12" i="2"/>
  <c r="AC12" i="2"/>
  <c r="AB12" i="2"/>
  <c r="AA12" i="2"/>
  <c r="Z12" i="2"/>
  <c r="Y12" i="2"/>
  <c r="X12" i="2"/>
  <c r="W12" i="2"/>
  <c r="V12" i="2"/>
  <c r="U12" i="2"/>
  <c r="T12" i="2"/>
  <c r="S12" i="2"/>
  <c r="AF11" i="2"/>
  <c r="AE11" i="2"/>
  <c r="AD11" i="2"/>
  <c r="AC11" i="2"/>
  <c r="AB11" i="2"/>
  <c r="AA11" i="2"/>
  <c r="Z11" i="2"/>
  <c r="Y11" i="2"/>
  <c r="X11" i="2"/>
  <c r="W11" i="2"/>
  <c r="V11" i="2"/>
  <c r="U11" i="2"/>
  <c r="T11" i="2"/>
  <c r="S11" i="2"/>
  <c r="AF10" i="2"/>
  <c r="AE10" i="2"/>
  <c r="AD10" i="2"/>
  <c r="AC10" i="2"/>
  <c r="AB10" i="2"/>
  <c r="AA10" i="2"/>
  <c r="Z10" i="2"/>
  <c r="Y10" i="2"/>
  <c r="X10" i="2"/>
  <c r="W10" i="2"/>
  <c r="V10" i="2"/>
  <c r="U10" i="2"/>
  <c r="T10" i="2"/>
  <c r="S10" i="2"/>
</calcChain>
</file>

<file path=xl/sharedStrings.xml><?xml version="1.0" encoding="utf-8"?>
<sst xmlns="http://schemas.openxmlformats.org/spreadsheetml/2006/main" count="927" uniqueCount="551">
  <si>
    <t xml:space="preserve">RAPORT STATISTIC DE RAMURĂ </t>
  </si>
  <si>
    <r>
      <rPr>
        <sz val="10"/>
        <rFont val="Times New Roman CE"/>
      </rPr>
      <t>In conformitate cu Legea Republicii Moldova Nr. 93/2017 „Cu privire la statistica oficială”:
- producătorii de date statistice oficiale au dreptul să colecteze datele individuale și agregate necesare producerii și diseminării de statistici oficiale de la toate persoanele fizice sau juridice care cad sub incidența prezentei legi, inclusiv din sursele de date administrative și private (Art. 13);
- producătorii de date statistice oficiale întreprind toate măsurile regulatorii, administrative, tehnice şi organizatorice pentru protecţia datelor confidenţiale şi neadmiterea divulgării lor (Art. 19);
- furnizor de date este persoană fizică sau juridică deținătoare și/sau posesoare de surse de date administrative sau private, care este obligată să ofere datele necesare pentru producerea de statistici oficiale. (Art. 3</t>
    </r>
    <r>
      <rPr>
        <sz val="8"/>
        <rFont val="Times New Roman CE"/>
      </rPr>
      <t xml:space="preserve">). </t>
    </r>
    <r>
      <rPr>
        <sz val="8.5"/>
        <rFont val="Times New Roman CE"/>
      </rPr>
      <t xml:space="preserve">                                                                                                                 
            </t>
    </r>
    <r>
      <rPr>
        <sz val="11"/>
        <rFont val="Times New Roman CE"/>
      </rPr>
      <t xml:space="preserve">Aprobat de MS  al Republicii Moldova prin ordinul </t>
    </r>
    <r>
      <rPr>
        <sz val="8.5"/>
        <rFont val="Times New Roman CE"/>
      </rPr>
      <t xml:space="preserve">
            </t>
    </r>
    <r>
      <rPr>
        <b/>
        <sz val="10"/>
        <rFont val="Times New Roman CE"/>
      </rPr>
      <t xml:space="preserve"> </t>
    </r>
    <r>
      <rPr>
        <sz val="8.5"/>
        <rFont val="Times New Roman CE"/>
      </rPr>
      <t xml:space="preserve">               
           </t>
    </r>
    <r>
      <rPr>
        <b/>
        <sz val="14"/>
        <rFont val="Times New Roman CE"/>
      </rPr>
      <t xml:space="preserve"> Nr.   1058     din  20.12.2024        </t>
    </r>
    <r>
      <rPr>
        <sz val="8.5"/>
        <rFont val="Times New Roman CE"/>
      </rPr>
      <t xml:space="preserve">
             </t>
    </r>
    <r>
      <rPr>
        <b/>
        <sz val="8.5"/>
        <rFont val="Times New Roman CE"/>
      </rPr>
      <t xml:space="preserve"> </t>
    </r>
    <r>
      <rPr>
        <sz val="8.5"/>
        <rFont val="Times New Roman CE"/>
      </rPr>
      <t xml:space="preserve">             
        </t>
    </r>
    <r>
      <rPr>
        <b/>
        <sz val="8.5"/>
        <rFont val="Times New Roman CE"/>
      </rPr>
      <t xml:space="preserve">       </t>
    </r>
    <r>
      <rPr>
        <b/>
        <sz val="10"/>
        <rFont val="Times New Roman CE"/>
      </rPr>
      <t xml:space="preserve"> </t>
    </r>
    <r>
      <rPr>
        <b/>
        <sz val="11"/>
        <rFont val="Times New Roman CE"/>
      </rPr>
      <t xml:space="preserve">Prezintă: </t>
    </r>
    <r>
      <rPr>
        <b/>
        <sz val="10"/>
        <rFont val="Times New Roman CE"/>
      </rPr>
      <t xml:space="preserve"> </t>
    </r>
    <r>
      <rPr>
        <b/>
        <sz val="8.5"/>
        <rFont val="Times New Roman CE"/>
      </rPr>
      <t xml:space="preserve">                                      
</t>
    </r>
    <r>
      <rPr>
        <sz val="11"/>
        <rFont val="Times New Roman CE"/>
      </rPr>
      <t xml:space="preserve"> spitalul raional (secţia consultativă), direcţia/secţia sănătăţii  mun. 
  Chişinău, mun. Bălţi şi UTA Găgăuzia rapoartele statistice a instituţiilor
  subordonate şi   instituţia medico-sanitară republicană, care au în 
  state de funcţii   medici  ftiziopneumologi – MS - către Agenția 
  Națională   pentru Sănătate Publică   în  termenele fixate de ultimul; 
 instituţiile medico-sanitare  ale altor Ministere,  care au în state de 
  funcţii  medici  ftiziopneumologi - MS -către Agenția Națională pentru 
  Sănătate Publică în  termenele fixate de ultimul; 
</t>
    </r>
  </si>
  <si>
    <t xml:space="preserve">Denumirea:    </t>
  </si>
  <si>
    <t xml:space="preserve">                             </t>
  </si>
  <si>
    <t>Adresa:</t>
  </si>
  <si>
    <t>RAPORT STATISTIC Nr 33-săn</t>
  </si>
  <si>
    <t>Raionul (municipiul)</t>
  </si>
  <si>
    <t>(anual)</t>
  </si>
  <si>
    <t xml:space="preserve">Satul (comuna) </t>
  </si>
  <si>
    <t>PRIVIND  BOLNAVII  DE  TUBERCULOZĂ</t>
  </si>
  <si>
    <t>Strada</t>
  </si>
  <si>
    <t xml:space="preserve"> , nr</t>
  </si>
  <si>
    <t>Cod CUIÎO</t>
  </si>
  <si>
    <t>Cod  IDNO</t>
  </si>
  <si>
    <t>Cod CAEM-2</t>
  </si>
  <si>
    <t xml:space="preserve">Activitatea principală </t>
  </si>
  <si>
    <t>pentru anul</t>
  </si>
  <si>
    <t>CODUL  MUNICIPIULUI / RAIONULUI</t>
  </si>
  <si>
    <r>
      <t xml:space="preserve">Conducătorul                                                            </t>
    </r>
    <r>
      <rPr>
        <sz val="9"/>
        <rFont val="Times New Roman CE"/>
      </rPr>
      <t xml:space="preserve">  L.Ş.</t>
    </r>
    <r>
      <rPr>
        <b/>
        <sz val="9"/>
        <rFont val="Times New Roman CE"/>
      </rPr>
      <t xml:space="preserve">
Руководитель                                     </t>
    </r>
    <r>
      <rPr>
        <sz val="9"/>
        <rFont val="Times New Roman CE"/>
      </rPr>
      <t xml:space="preserve">    М.П.</t>
    </r>
  </si>
  <si>
    <t>Datele de contact ale executantului:</t>
  </si>
  <si>
    <t>Nume, prenume</t>
  </si>
  <si>
    <t>Tel:</t>
  </si>
  <si>
    <t>Ziua</t>
  </si>
  <si>
    <t>Luna</t>
  </si>
  <si>
    <t>Anul</t>
  </si>
  <si>
    <t>e-mail</t>
  </si>
  <si>
    <t>1000</t>
  </si>
  <si>
    <t>1.  Bolnavi, luaţi în evidenţă  în instituţia medico-sanitară dată</t>
  </si>
  <si>
    <t>Denumirea IMSP
Наименование</t>
  </si>
  <si>
    <t>Nr 
rînd
№ 
стр.</t>
  </si>
  <si>
    <t xml:space="preserve">Luaţi în evidență bolnavi diagnosticaţi caz nou în anul gestionar *  </t>
  </si>
  <si>
    <t xml:space="preserve">Număr cazuri de reîncepere a tratamentului 
în anul gestionar 
</t>
  </si>
  <si>
    <t xml:space="preserve"> 
total </t>
  </si>
  <si>
    <t>tuberculoza aparatului respirator</t>
  </si>
  <si>
    <t xml:space="preserve">tuberculoza altor organe 
– total 
</t>
  </si>
  <si>
    <t>tuberculoza pulmonară</t>
  </si>
  <si>
    <t xml:space="preserve"> tuberculoza extrapulmonară:</t>
  </si>
  <si>
    <t>recidive
 рецидивы</t>
  </si>
  <si>
    <t xml:space="preserve"> după abandon, după eşec, alte tipuri      </t>
  </si>
  <si>
    <t xml:space="preserve">pleurezia tuberculoasă (inclusiv empiemul)  </t>
  </si>
  <si>
    <t xml:space="preserve">tuberculoza ganglionilor intratoracici </t>
  </si>
  <si>
    <t xml:space="preserve">аlte forme de tuberculoză a organelor respiratorii                                             </t>
  </si>
  <si>
    <t>cifru conform CIM   revizia X 
A 15 – A 19</t>
  </si>
  <si>
    <t>cifru conform 
CIM revizia X 
A15.0-15.3, 15.5,15.7; 
A16.0-16.2, 16.4,16.7  
A19.0 o parte</t>
  </si>
  <si>
    <t>cifru conform 
CIM revizia X
A15.6; А16.5</t>
  </si>
  <si>
    <t>cifru conform 
CIM revizia X
A15.4,16.3</t>
  </si>
  <si>
    <t xml:space="preserve">cifru conform 
CIM revizia  X
A15.8 - A15.9; A16.8 - A16.9 </t>
  </si>
  <si>
    <t>cifru conform 
CIM revizia  X
A17 - 18, A19.1 - 9</t>
  </si>
  <si>
    <t xml:space="preserve">adulţi </t>
  </si>
  <si>
    <t>сopii 
0 - 17 ani 
11 luni 
29 zile</t>
  </si>
  <si>
    <t xml:space="preserve">сopii 
0 - 17 ani 
11 luni 
29 zile </t>
  </si>
  <si>
    <t>adulţi</t>
  </si>
  <si>
    <t xml:space="preserve">сopii 
0 - 17 ani 
 11 luni 
29 zile </t>
  </si>
  <si>
    <t xml:space="preserve">сopii
 0 - 17 ani 
11 luni 
29 zile </t>
  </si>
  <si>
    <t>A</t>
  </si>
  <si>
    <t>B</t>
  </si>
  <si>
    <t>1</t>
  </si>
  <si>
    <t>2</t>
  </si>
  <si>
    <t>3</t>
  </si>
  <si>
    <t>4</t>
  </si>
  <si>
    <t>5</t>
  </si>
  <si>
    <t>6</t>
  </si>
  <si>
    <t>7</t>
  </si>
  <si>
    <t>8</t>
  </si>
  <si>
    <t>9</t>
  </si>
  <si>
    <t>10</t>
  </si>
  <si>
    <t>11</t>
  </si>
  <si>
    <t>12</t>
  </si>
  <si>
    <t>13</t>
  </si>
  <si>
    <t>14</t>
  </si>
  <si>
    <t>15</t>
  </si>
  <si>
    <t>16</t>
  </si>
  <si>
    <t xml:space="preserve">TOTAL </t>
  </si>
  <si>
    <t>inclusiv/
IMSP CMF /AMT</t>
  </si>
  <si>
    <t>IMSP CS</t>
  </si>
  <si>
    <t>17</t>
  </si>
  <si>
    <r>
      <t>Notă: *</t>
    </r>
    <r>
      <rPr>
        <sz val="9"/>
        <color indexed="64"/>
        <rFont val="Times New Roman"/>
      </rPr>
      <t xml:space="preserve"> În numărul cazurilor noi de tuberculoză se include şi numărul cazurilor de tuberculoză depistată post-mortem.</t>
    </r>
  </si>
  <si>
    <t>2000                                                        2. Mişcarea  bolnavilor, aflaţi sub supraveghere în instituţia dată (IMSP)</t>
  </si>
  <si>
    <t>Denumirea</t>
  </si>
  <si>
    <t xml:space="preserve">Nr  rînd </t>
  </si>
  <si>
    <t xml:space="preserve">Adulţi </t>
  </si>
  <si>
    <t>Copii
0 - 17 ani 11 luni  
29 zile</t>
  </si>
  <si>
    <t>S-au aflat sub supraveghere bolnavi cu tuberculoză activă la începutul anului gestionar</t>
  </si>
  <si>
    <t xml:space="preserve">Luaţi în evidență bolnavi cu tuberculoză în anul gestionar (caz nou + recidive) </t>
  </si>
  <si>
    <t xml:space="preserve">Din numărul total de copii aflaţi sub supraveghere în anul gestionar au trecut în categoria de vîrstă-adulţi  </t>
  </si>
  <si>
    <t>Rezultatul tratamentului: vindecat/tratament încheiat</t>
  </si>
  <si>
    <t xml:space="preserve">Au decedat bolnavi din cauza tuberculozei – total </t>
  </si>
  <si>
    <t xml:space="preserve">     - inclusiv aflaţi în evidenţă pînă la 1 an</t>
  </si>
  <si>
    <t xml:space="preserve">     - cu diagnosticul tuberculozei confirmat post-mortem</t>
  </si>
  <si>
    <t xml:space="preserve">Din numărul total de decedaţi din cauza tuberculozei:   
     - au decedat în staţionare </t>
  </si>
  <si>
    <t xml:space="preserve">     - au decedat la domiciliu</t>
  </si>
  <si>
    <t xml:space="preserve">     - au decedat în alt loc</t>
  </si>
  <si>
    <t>Au decedat bolnavi de tuberculoză din cauza altor boli</t>
  </si>
  <si>
    <t>Transferaţi bolnavi cu tuberculoză activă:
             din alte instituţii</t>
  </si>
  <si>
    <t xml:space="preserve">             în alte instituţii</t>
  </si>
  <si>
    <t xml:space="preserve">Din numărul de bolnavi aflati sub supraveghere au plecat definitiv din R.Moldova </t>
  </si>
  <si>
    <t>Scoşi de sub supraveghere în legătură cu excluderea diagnosticului de tuberculoză</t>
  </si>
  <si>
    <t>Se află  sub supraveghere la finele anului gestionar bolnavi cu tuberculoză activă</t>
  </si>
  <si>
    <r>
      <t>2010</t>
    </r>
    <r>
      <rPr>
        <sz val="9"/>
        <rFont val="Times New Roman CE"/>
      </rPr>
      <t xml:space="preserve"> </t>
    </r>
    <r>
      <rPr>
        <sz val="9"/>
        <rFont val="Times New Roman CE"/>
      </rPr>
      <t xml:space="preserve">Din numărul total celor </t>
    </r>
    <r>
      <rPr>
        <b/>
        <sz val="9"/>
        <rFont val="Times New Roman CE"/>
      </rPr>
      <t>maturi</t>
    </r>
    <r>
      <rPr>
        <sz val="9"/>
        <rFont val="Times New Roman CE"/>
      </rPr>
      <t xml:space="preserve"> bolnavi de tuberculoză activă aflaţi sub supraveghere  la finele anului gestionar</t>
    </r>
    <r>
      <rPr>
        <b/>
        <sz val="9"/>
        <rFont val="Times New Roman CE"/>
      </rPr>
      <t xml:space="preserve"> </t>
    </r>
    <r>
      <rPr>
        <sz val="9"/>
        <rFont val="Times New Roman CE"/>
      </rPr>
      <t xml:space="preserve"> </t>
    </r>
  </si>
  <si>
    <t xml:space="preserve">          </t>
  </si>
  <si>
    <t>locuitori rurali    1</t>
  </si>
  <si>
    <t>locuitori urbani   2</t>
  </si>
  <si>
    <r>
      <t>2020</t>
    </r>
    <r>
      <rPr>
        <sz val="9"/>
        <rFont val="Times New Roman CE"/>
      </rPr>
      <t xml:space="preserve">   </t>
    </r>
    <r>
      <rPr>
        <sz val="9"/>
        <rFont val="Times New Roman CE"/>
      </rPr>
      <t xml:space="preserve">Din numărul total al </t>
    </r>
    <r>
      <rPr>
        <b/>
        <sz val="9"/>
        <rFont val="Times New Roman CE"/>
      </rPr>
      <t>copiilor</t>
    </r>
    <r>
      <rPr>
        <sz val="9"/>
        <rFont val="Times New Roman CE"/>
      </rPr>
      <t xml:space="preserve"> bolnavi de tuberculoză activă aflaţi sub supraveghere  la finele anului gestionar</t>
    </r>
    <r>
      <rPr>
        <b/>
        <sz val="9"/>
        <rFont val="Times New Roman CE"/>
      </rPr>
      <t xml:space="preserve"> </t>
    </r>
    <r>
      <rPr>
        <sz val="9"/>
        <rFont val="Times New Roman CE"/>
      </rPr>
      <t xml:space="preserve"> </t>
    </r>
  </si>
  <si>
    <t xml:space="preserve"> 3000                                                                                        3.  Asistenţa spitalicească şi de recuperare a bolnavilor cu tuberculoză, aflaţi în evidenţă în instituţia dată
                                                                                      </t>
  </si>
  <si>
    <t>Denumirea IMSP</t>
  </si>
  <si>
    <t>Nr 
rînd</t>
  </si>
  <si>
    <t xml:space="preserve">Spitalizaţi  pacienţi cu tuberculoză activă în anul gestionar în spitale
</t>
  </si>
  <si>
    <t>Internaţi în centrele de recuperare şi reabilitare</t>
  </si>
  <si>
    <t>din ei cu diagnoza stabilită pentru prima dată în viaţă</t>
  </si>
  <si>
    <t xml:space="preserve">tuberculoza altor organe -
 total </t>
  </si>
  <si>
    <t xml:space="preserve"> tuberculoză pulmonară</t>
  </si>
  <si>
    <t>tuberculoză extrapulmonară</t>
  </si>
  <si>
    <t>total</t>
  </si>
  <si>
    <t>din ei au avut:</t>
  </si>
  <si>
    <t xml:space="preserve">рleurezia tuberculoasă (inclusiv empiemul)  </t>
  </si>
  <si>
    <t xml:space="preserve">alte forme de tuberculoză a organelor respiratorii                                                </t>
  </si>
  <si>
    <t>asiguraţi</t>
  </si>
  <si>
    <t>neasiguraţi</t>
  </si>
  <si>
    <t>faza distructivă</t>
  </si>
  <si>
    <t>sputa pozitivă</t>
  </si>
  <si>
    <t>din ei
 locuitori 
rurali</t>
  </si>
  <si>
    <t>TOTAL</t>
  </si>
  <si>
    <t xml:space="preserve">inclusiv/ 
IMSP CMF /AMT </t>
  </si>
  <si>
    <t>4000                                                                                                                        4.  Asistenţa de ambulator a bolnavilor cu tuberculoză, aflaţi în evidenţă în instituţia dată</t>
  </si>
  <si>
    <t xml:space="preserve">Pacienţi care au iniţiat şi au urmat tratamentul numai în condiţii de ambulator în anul gestionar </t>
  </si>
  <si>
    <t>Bolnavi de tuberculoză activă caz nou care nu au iniţiat tratamentul pe parcursul anului gestionar</t>
  </si>
  <si>
    <t xml:space="preserve">tuberculoza altor organe 
– total </t>
  </si>
  <si>
    <t xml:space="preserve">total </t>
  </si>
  <si>
    <t xml:space="preserve">alte forme de tuberculoză a organelor respiratorii                                                   </t>
  </si>
  <si>
    <t>asigurati</t>
  </si>
  <si>
    <t>neasigurati</t>
  </si>
  <si>
    <t>faza de distrucţie</t>
  </si>
  <si>
    <t xml:space="preserve">сopii 
0 - 17 ani 11 luni 
29 zile </t>
  </si>
  <si>
    <t xml:space="preserve">inclusiv/
IMSP CMF /AMT </t>
  </si>
  <si>
    <t>5. Persoane contacte</t>
  </si>
  <si>
    <t>Număr persoane contacte, aflate sub supraveghere la începutul anului</t>
  </si>
  <si>
    <t xml:space="preserve">Număr persoane contacte luate sub supraveghere în anul gestionar </t>
  </si>
  <si>
    <t>Din numărul total de persoane contacte (rub.1+rub.2+rub.3+rub.4) s-au îmbolnăvit de tuberculoză activă</t>
  </si>
  <si>
    <t>Din numărul de persoane contacte, aflate 
sub supraveghere în anul gestionar</t>
  </si>
  <si>
    <t>Număr persoane contacte, 
aflate sub supraveghere
la finele anului gestionar</t>
  </si>
  <si>
    <t>necesitatau
chimioprofilaxie</t>
  </si>
  <si>
    <t>din ei au primit cursul de chimioprofilaxie</t>
  </si>
  <si>
    <t xml:space="preserve">Lista de validare a informației de către persoanele responsabile din Centrele de Sănătate autonome / CMF
</t>
  </si>
  <si>
    <t>Denumirea instituţiei</t>
  </si>
  <si>
    <t>Nr. de ord.</t>
  </si>
  <si>
    <t>N.P.P. Persoanei  responsabile</t>
  </si>
  <si>
    <t>Semnatura şi  aplicarea ştampilei</t>
  </si>
  <si>
    <t>IMSP CMF / AMT</t>
  </si>
  <si>
    <t>Calcularea indicatorilor Forma 33-săn.</t>
  </si>
  <si>
    <t>«PRIVIND  BOLNAVII  DE  TUBERCULOZĂ»</t>
  </si>
  <si>
    <t>Cod</t>
  </si>
  <si>
    <t>Denumire indicator</t>
  </si>
  <si>
    <t>Valoare absoluta</t>
  </si>
  <si>
    <t>Indicator</t>
  </si>
  <si>
    <t>f33_i1</t>
  </si>
  <si>
    <t>Incidenţa caz nou de tuberculoză – total</t>
  </si>
  <si>
    <t>f33_i2</t>
  </si>
  <si>
    <t xml:space="preserve">                                                      - adulţi</t>
  </si>
  <si>
    <t>f33_i3</t>
  </si>
  <si>
    <t xml:space="preserve">                                                      - copii</t>
  </si>
  <si>
    <t>f33_i4</t>
  </si>
  <si>
    <t>Incidenţa globală prin  tuberculoză  – total</t>
  </si>
  <si>
    <t>f33_i5</t>
  </si>
  <si>
    <t>f33_i6</t>
  </si>
  <si>
    <t>f33_i7</t>
  </si>
  <si>
    <t>Incidenţa caz nou de tuberculoză aparatului respirator   – total</t>
  </si>
  <si>
    <t>f33_i8</t>
  </si>
  <si>
    <t>f33_i9</t>
  </si>
  <si>
    <t>f33_i10</t>
  </si>
  <si>
    <t>Incidenţa caz nou de tuberculoză pulmonară   – total</t>
  </si>
  <si>
    <t>f33_i11</t>
  </si>
  <si>
    <t>f33_i12</t>
  </si>
  <si>
    <t>f33_i13</t>
  </si>
  <si>
    <t>Incidenţa caz nou de tuberculoză extrapulmonară(din aparatul respirator)   – total</t>
  </si>
  <si>
    <t>f33_i14</t>
  </si>
  <si>
    <t>f33_i15</t>
  </si>
  <si>
    <t>f33_i16</t>
  </si>
  <si>
    <t>Incidenţa caz nou de tuberculoză extrapulmonară – total</t>
  </si>
  <si>
    <t>f33_i17</t>
  </si>
  <si>
    <t>f33_i18</t>
  </si>
  <si>
    <t>f33_i19</t>
  </si>
  <si>
    <t>Incidenţa caz nou prin tuberculoza extrarespiratorie(altor organe) – total</t>
  </si>
  <si>
    <t>f33_i20</t>
  </si>
  <si>
    <t>f33_i21</t>
  </si>
  <si>
    <t>f33_i22</t>
  </si>
  <si>
    <t>Incidenţa recidivelor de tuberculoză  – total</t>
  </si>
  <si>
    <t>f33_i23</t>
  </si>
  <si>
    <t>f33_i24</t>
  </si>
  <si>
    <t>f33_i25</t>
  </si>
  <si>
    <t>Prevalenţa tuberculozei   – total</t>
  </si>
  <si>
    <t>f33_i26</t>
  </si>
  <si>
    <t>f33_i27</t>
  </si>
  <si>
    <t>f33_i28</t>
  </si>
  <si>
    <t>Prevalenţa tuberculozei locuitori urbani   – total</t>
  </si>
  <si>
    <t>f33_i29</t>
  </si>
  <si>
    <t>f33_i30</t>
  </si>
  <si>
    <t>f33_i31</t>
  </si>
  <si>
    <t>Prevalenţa tuberculozei locuitori rurali   – total</t>
  </si>
  <si>
    <t>f33_i32</t>
  </si>
  <si>
    <t>f33_i33</t>
  </si>
  <si>
    <t>f33_i34</t>
  </si>
  <si>
    <r>
      <t xml:space="preserve">Structura morbidităţii prin tuberculoză caz nou
</t>
    </r>
    <r>
      <rPr>
        <sz val="10"/>
        <color indexed="62"/>
        <rFont val="Arial Cyr"/>
      </rPr>
      <t xml:space="preserve">Ponderea bolnavilor de tuberculoză pulmonară caz nou </t>
    </r>
  </si>
  <si>
    <t>f33_i35</t>
  </si>
  <si>
    <t xml:space="preserve">Ponderea bolnavilor de tuberculoză extrapulmonară(din aparatul respirator) caz nou </t>
  </si>
  <si>
    <t>f33_i36</t>
  </si>
  <si>
    <t>Ponderea bolnavilor de tuberculoză extrapulmonară caz nou - total</t>
  </si>
  <si>
    <t>f33_i37</t>
  </si>
  <si>
    <t>Ponderea bolnavilor de tuberculoză extrarespiratorie caz nou</t>
  </si>
  <si>
    <t>f33_i38</t>
  </si>
  <si>
    <t>Mortalitatea prin tuberculoză  – total</t>
  </si>
  <si>
    <t>f33_i39</t>
  </si>
  <si>
    <t>f33_i40</t>
  </si>
  <si>
    <t>f33_i41</t>
  </si>
  <si>
    <t xml:space="preserve">Ponderea cazurilor de deces ca urmare a tuberculozei pînă la un an  </t>
  </si>
  <si>
    <t>f33_i42</t>
  </si>
  <si>
    <t>Ponderea cazurilor de tuberculoză depistate post - mortem</t>
  </si>
  <si>
    <t>f33_i43</t>
  </si>
  <si>
    <t>Ponderea cazurilor de deces  din cauza tuberculozei în staţionar</t>
  </si>
  <si>
    <t>f33_i44</t>
  </si>
  <si>
    <t>Ponderea cazurilor de deces  din cauza tuberculozei la domiciliu</t>
  </si>
  <si>
    <t>f33_i45</t>
  </si>
  <si>
    <t>Ponderea cazurilor de deces  din cauza tuberculozei în alt loc</t>
  </si>
  <si>
    <t>f33_i46</t>
  </si>
  <si>
    <t>Ponderea bolnavilor de tuberculoză activă caz nou trataţi în spital - total</t>
  </si>
  <si>
    <t>f33_i47</t>
  </si>
  <si>
    <t>Ponderea bolnavilor de tuberculoză activă a aparatului respirator caz nou trataţi în spital</t>
  </si>
  <si>
    <t>f33_i48</t>
  </si>
  <si>
    <t>Ponderea bolnavilor de tuberculoză pulmonară caz nou trataţi în spital</t>
  </si>
  <si>
    <t>f33_i49</t>
  </si>
  <si>
    <t>Ponderea bolnavilor de tuberculoză extrapulmonară(din aparatul respirator) caz nou trataţi în spital</t>
  </si>
  <si>
    <t>f33_i50</t>
  </si>
  <si>
    <t>Ponderea bolnavilor de tuberculoză extrapulmonară caz nou total trataţi în spital</t>
  </si>
  <si>
    <t>f33_i51</t>
  </si>
  <si>
    <t>Ponderea bolnavilor de tuberculoză extrarespiratorie caz nou trataţi în spital</t>
  </si>
  <si>
    <t>f33_i52</t>
  </si>
  <si>
    <t>Ponderea bolnavilor asiguraţi din numărul în bolnavilor spitalizaţi</t>
  </si>
  <si>
    <t>f33_i53</t>
  </si>
  <si>
    <r>
      <t>Structura bolnavilor spitalizaţi diagnosticaţi cu tuberculoză activă caz nou</t>
    </r>
    <r>
      <rPr>
        <sz val="10"/>
        <color indexed="62"/>
        <rFont val="Arial Cyr"/>
      </rPr>
      <t xml:space="preserve">
       - % tuberculoză pulmonară</t>
    </r>
  </si>
  <si>
    <t>f33_i54</t>
  </si>
  <si>
    <t xml:space="preserve"> - % tuberculoză extrapulmonară(din aparatul respirator)</t>
  </si>
  <si>
    <t>f33_i55</t>
  </si>
  <si>
    <t xml:space="preserve"> - % tuberculoză extrapulmonară - total</t>
  </si>
  <si>
    <t>f33_i56</t>
  </si>
  <si>
    <t xml:space="preserve"> - % tuberculoză extrarespiratorie   </t>
  </si>
  <si>
    <t>f33_i57</t>
  </si>
  <si>
    <t>% bolnavilor, care au avut faza de distrucţie  din numărul bolnavilor spitalizaţi cu tuberculoză pulmonară caz nou</t>
  </si>
  <si>
    <t>f33_i58</t>
  </si>
  <si>
    <t>% bolnavilor, care au avut sputa pozitivă la BK  din numărul bolnavilor spitalizaţi cu tuberculoză pulmonară caz nou</t>
  </si>
  <si>
    <t>f33_i59</t>
  </si>
  <si>
    <t>Ponderea copiilor internaţi în centrele de recuperare şi reabilitare în anul gestionar</t>
  </si>
  <si>
    <t>f33_i60</t>
  </si>
  <si>
    <t>Ponderea bolnavilor de tuberculoză activă caz nou trataţi numai în condiţii de ambulator - total</t>
  </si>
  <si>
    <t>f33_i61</t>
  </si>
  <si>
    <t>Ponderea bolnavilor de tuberculoză activă a aparatului respirator caz nou trataţi numai în condiţii de ambulator din număr total bolnavilor de tuberculoză activă a aparatului respirator caz nou</t>
  </si>
  <si>
    <t>f33_i62</t>
  </si>
  <si>
    <t>Ponderea bolnavilor de tuberculoză activă pulmonară caz nou trataţi numai în condiţii de ambulator din număr total bolnavilor de tuberculoză pulmonară activă caz nou</t>
  </si>
  <si>
    <t>f33_i63</t>
  </si>
  <si>
    <r>
      <t>Structura bolnavilor diagnosticaţi cu tuberculoză activă caz nou trataţi numai în condiţii de ambulator</t>
    </r>
    <r>
      <rPr>
        <sz val="10"/>
        <color indexed="62"/>
        <rFont val="Arial Cyr"/>
      </rPr>
      <t xml:space="preserve">
    - % tuberculoză pulmonară</t>
    </r>
  </si>
  <si>
    <t>f33_i64</t>
  </si>
  <si>
    <t>f33_i65</t>
  </si>
  <si>
    <t>f33_i66</t>
  </si>
  <si>
    <t>f33_i67</t>
  </si>
  <si>
    <t>Ponderea bolnavilor de tuberculoză activă caz nou care nu au iniţiat tratamentul pe parcursul anului gestionar din numărul total al bolnavilor de tuberculoză activă caz nou - total</t>
  </si>
  <si>
    <t>f33_i68</t>
  </si>
  <si>
    <t>f33_i69</t>
  </si>
  <si>
    <t>f33_i70</t>
  </si>
  <si>
    <t>Ponderea persoanelor, care s-au îmbolnăvit de tuberculoză activă din numărul persoanelor contacte - total</t>
  </si>
  <si>
    <t>f33_i71</t>
  </si>
  <si>
    <t>f33_i72</t>
  </si>
  <si>
    <t>f33_i73</t>
  </si>
  <si>
    <t>Ponderea copiilor contacţi luaţi sub supraveghere în anul gestionar din numărul total al persoanelor contacte luate sub supraveghere</t>
  </si>
  <si>
    <t>f33_i74</t>
  </si>
  <si>
    <t>Ponderea adulţilor contacţi luaţi sub supraveghere în anul gestionar din numărul total al persoanelor contacte luate sub supraveghere</t>
  </si>
  <si>
    <t>f33_i75</t>
  </si>
  <si>
    <t>Ponderea persoanelor contacte, care au primit cursul de chimioprofilaxie din numărul celor care necesitau chimioprofilaxie - total</t>
  </si>
  <si>
    <t>f33_i76</t>
  </si>
  <si>
    <t>f33_i77</t>
  </si>
  <si>
    <t>f33_i78</t>
  </si>
  <si>
    <t>Număr persoane contacte aflate sub supraveghere la finele anului - total</t>
  </si>
  <si>
    <t>f33_i79</t>
  </si>
  <si>
    <t>f33_i80</t>
  </si>
  <si>
    <t>f33_i81</t>
  </si>
  <si>
    <t>Ponderea persoanelor contacte (copii) aflate la evidenţă  la finele anului din numărul total al persoanelor contacte</t>
  </si>
  <si>
    <t>f33_i82</t>
  </si>
  <si>
    <t>Ponderea persoanelor contacte (adulţi) aflate la evidenţă  la finele anului din numărul total al persoanelor contacte</t>
  </si>
  <si>
    <t>f33_i83</t>
  </si>
  <si>
    <r>
      <t xml:space="preserve">Bolnavi, luaţi în evidenţă  în instituţia medico-sanitară dată
</t>
    </r>
    <r>
      <rPr>
        <b/>
        <sz val="10"/>
        <color indexed="56"/>
        <rFont val="Arial Cyr"/>
      </rPr>
      <t>Luaţi în evidență bolnavi diagnosticaţi caz nou în anul gestionar total adulţi - TOTAL</t>
    </r>
  </si>
  <si>
    <t>f33_i84</t>
  </si>
  <si>
    <t>inclusiv IMSP CMF /AMT</t>
  </si>
  <si>
    <t>f33_i85</t>
  </si>
  <si>
    <t xml:space="preserve">            total IMSP CS</t>
  </si>
  <si>
    <t>f33_i86</t>
  </si>
  <si>
    <t>Luaţi în evidență bolnavi diagnosticaţi caz nou în anul gestionar total copii - TOTAL</t>
  </si>
  <si>
    <t>f33_i87</t>
  </si>
  <si>
    <t>f33_i88</t>
  </si>
  <si>
    <t>f33_i89</t>
  </si>
  <si>
    <t>Luaţi în evidență bolnavi diagnosticaţi caz nou în anul gestionar cu tuberculoza pulmonară adulţi  - TOTAL</t>
  </si>
  <si>
    <t>f33_i90</t>
  </si>
  <si>
    <t>f33_i91</t>
  </si>
  <si>
    <t>f33_i92</t>
  </si>
  <si>
    <t>Luaţi în evidență bolnavi diagnosticaţi caz nou în anul gestionar cu tuberculoza pulmonară copii - TOTAL</t>
  </si>
  <si>
    <t>f33_i93</t>
  </si>
  <si>
    <t>f33_i94</t>
  </si>
  <si>
    <t>f33_i95</t>
  </si>
  <si>
    <t>Luaţi în evidență bolnavi diagnosticaţi caz nou în anul gestionar cu pleurezia tuberculoasă (inclusiv empiemul) adulţi  - TOTAL</t>
  </si>
  <si>
    <t>f33_i96</t>
  </si>
  <si>
    <t>f33_i97</t>
  </si>
  <si>
    <t>f33_i98</t>
  </si>
  <si>
    <t>Luaţi în evidență bolnavi diagnosticaţi caz nou în anul gestionar cu pleurezia tuberculoasă (inclusiv empiemul) copii - TOTAL</t>
  </si>
  <si>
    <t>f33_i99</t>
  </si>
  <si>
    <t>f33_i100</t>
  </si>
  <si>
    <t>f33_i101</t>
  </si>
  <si>
    <t>Luaţi în evidență bolnavi diagnosticaţi caz nou în anul gestionar cu tuberculoza ganglionilor intratoracici adulţi  - TOTAL</t>
  </si>
  <si>
    <t>f33_i102</t>
  </si>
  <si>
    <t>f33_i103</t>
  </si>
  <si>
    <t>f33_i104</t>
  </si>
  <si>
    <t>Luaţi în evidență bolnavi diagnosticaţi caz nou în anul gestionar cu tuberculoza ganglionilor intratoracici copii - TOTAL</t>
  </si>
  <si>
    <t>f33_i105</t>
  </si>
  <si>
    <t>f33_i106</t>
  </si>
  <si>
    <t>f33_i107</t>
  </si>
  <si>
    <t>Luaţi în evidență bolnavi diagnosticaţi caz nou în anul gestionar cu аlte forme de tuberculoză a organelor respiratorii adulţi  - TOTAL</t>
  </si>
  <si>
    <t>f33_i108</t>
  </si>
  <si>
    <t>f33_i109</t>
  </si>
  <si>
    <t>f33_i110</t>
  </si>
  <si>
    <t>Luaţi în evidență bolnavi diagnosticaţi caz nou în anul gestionar cu аlte forme de tuberculoză a organelor respiratorii copii - TOTAL</t>
  </si>
  <si>
    <t>f33_i111</t>
  </si>
  <si>
    <t>f33_i112</t>
  </si>
  <si>
    <t>f33_i113</t>
  </si>
  <si>
    <t>Luaţi în evidență bolnavi diagnosticaţi caz nou în anul gestionar cu tuberculoza altor organe adulţi  - TOTAL</t>
  </si>
  <si>
    <t>f33_i114</t>
  </si>
  <si>
    <t>f33_i115</t>
  </si>
  <si>
    <t>f33_i116</t>
  </si>
  <si>
    <t>Luaţi în evidență bolnavi diagnosticaţi caz nou în anul gestionar cu tuberculoza altor organe copii - TOTAL</t>
  </si>
  <si>
    <t>f33_i117</t>
  </si>
  <si>
    <t>f33_i118</t>
  </si>
  <si>
    <t>f33_i119</t>
  </si>
  <si>
    <t>Număr cazuri de reîncepere a tratamentului în anul gestionar recidive adulţi  - TOTAL</t>
  </si>
  <si>
    <t>f33_i120</t>
  </si>
  <si>
    <t>f33_i121</t>
  </si>
  <si>
    <t>f33_i122</t>
  </si>
  <si>
    <t>Număr cazuri de reîncepere a tratamentului în anul gestionar recidive copii  - TOTAL</t>
  </si>
  <si>
    <t>f33_i123</t>
  </si>
  <si>
    <t>f33_i124</t>
  </si>
  <si>
    <t>f33_i125</t>
  </si>
  <si>
    <t>Număr cazuri de reîncepere a tratamentului în anul gestionar după abandon, după eşec, alte tipuri adulţi  - TOTAL</t>
  </si>
  <si>
    <t>f33_i126</t>
  </si>
  <si>
    <t>f33_i127</t>
  </si>
  <si>
    <t>f33_i128</t>
  </si>
  <si>
    <t>Număr cazuri de reîncepere a tratamentului în anul gestionar după abandon, după eşec, alte tipuri copii  - TOTAL</t>
  </si>
  <si>
    <t>f33_i129</t>
  </si>
  <si>
    <t>f33_i130</t>
  </si>
  <si>
    <t>f33_i131</t>
  </si>
  <si>
    <r>
      <t xml:space="preserve">Mişcarea  bolnavilor, aflaţi sub supraveghere în instituţia dată (IMSP)
</t>
    </r>
    <r>
      <rPr>
        <b/>
        <sz val="10"/>
        <color indexed="56"/>
        <rFont val="Arial Cyr"/>
      </rPr>
      <t xml:space="preserve"> - Adulţi </t>
    </r>
    <r>
      <rPr>
        <b/>
        <sz val="10"/>
        <color indexed="62"/>
        <rFont val="Arial Cyr"/>
      </rPr>
      <t xml:space="preserve">
</t>
    </r>
    <r>
      <rPr>
        <sz val="10"/>
        <color indexed="62"/>
        <rFont val="Arial Cyr"/>
      </rPr>
      <t>S-au aflat sub supraveghere bolnavi cu tuberculoză activă la începutul anului gestionar</t>
    </r>
  </si>
  <si>
    <t>f33_i132</t>
  </si>
  <si>
    <t>f33_i133</t>
  </si>
  <si>
    <t>f33_i134</t>
  </si>
  <si>
    <t>f33_i135</t>
  </si>
  <si>
    <t xml:space="preserve">Au decedat bolnavi din cauza formelor active de tuberculoză – total </t>
  </si>
  <si>
    <t>f33_i136</t>
  </si>
  <si>
    <t xml:space="preserve">    - inclusiv aflaţi în evidenţă pînă la 1 an</t>
  </si>
  <si>
    <t>f33_i137</t>
  </si>
  <si>
    <t xml:space="preserve">    - cu diagnosticul tuberculozei confirmat post-mortem</t>
  </si>
  <si>
    <t>f33_i138</t>
  </si>
  <si>
    <t xml:space="preserve">Din numărul total de decedaţi din cauza tuberculozei: 
     - au decedat în staţionare   </t>
  </si>
  <si>
    <t>f33_i139</t>
  </si>
  <si>
    <t>f33_i140</t>
  </si>
  <si>
    <t>f33_i141</t>
  </si>
  <si>
    <t>f33_i142</t>
  </si>
  <si>
    <t>Transferaţi bolnavi cu tuberculoză activă:
       din alte instituţii</t>
  </si>
  <si>
    <t>f33_i143</t>
  </si>
  <si>
    <t xml:space="preserve">       în alte instituţii</t>
  </si>
  <si>
    <t>f33_i144</t>
  </si>
  <si>
    <t>f33_i145</t>
  </si>
  <si>
    <t>f33_i146</t>
  </si>
  <si>
    <t>f33_i147</t>
  </si>
  <si>
    <r>
      <t xml:space="preserve"> - Copii</t>
    </r>
    <r>
      <rPr>
        <b/>
        <sz val="10"/>
        <color indexed="62"/>
        <rFont val="Arial Cyr"/>
      </rPr>
      <t xml:space="preserve">
</t>
    </r>
    <r>
      <rPr>
        <sz val="10"/>
        <color indexed="62"/>
        <rFont val="Arial Cyr"/>
      </rPr>
      <t>S-au aflat sub supraveghere bolnavi cu tuberculoză activă la începutul anului gestionar</t>
    </r>
  </si>
  <si>
    <t>f33_i148</t>
  </si>
  <si>
    <t>f33_i149</t>
  </si>
  <si>
    <t>f33_i150</t>
  </si>
  <si>
    <t>f33_i151</t>
  </si>
  <si>
    <t>f33_i152</t>
  </si>
  <si>
    <t>f33_i153</t>
  </si>
  <si>
    <t>f33_i154</t>
  </si>
  <si>
    <t>f33_i155</t>
  </si>
  <si>
    <t>f33_i156</t>
  </si>
  <si>
    <t>f33_i157</t>
  </si>
  <si>
    <t>f33_i158</t>
  </si>
  <si>
    <t>f33_i159</t>
  </si>
  <si>
    <t>f33_i160</t>
  </si>
  <si>
    <t>f33_i161</t>
  </si>
  <si>
    <t>f33_i162</t>
  </si>
  <si>
    <t>f33_i163</t>
  </si>
  <si>
    <t>Din numărul total celor maturi bolnavi de tuberculoză activă aflaţi sub supraveghere  la finele anului gestionar locuitori rurali</t>
  </si>
  <si>
    <t>f33_i164</t>
  </si>
  <si>
    <t>Din numărul total celor maturi bolnavi de tuberculoză activă aflaţi sub supraveghere  la finele anului gestionar locuitori urbani</t>
  </si>
  <si>
    <t>f33_i165</t>
  </si>
  <si>
    <t>Din numărul total al copiilor bolnavi de tuberculoză activă aflaţi sub supraveghere  la finele anului gestionar  locuitori rurali</t>
  </si>
  <si>
    <t>f33_i166</t>
  </si>
  <si>
    <t>Din numărul total al copiilor bolnavi de tuberculoză activă aflaţi sub supraveghere  la finele anului gestionar  locuitori urbani</t>
  </si>
  <si>
    <t>f33_i167</t>
  </si>
  <si>
    <r>
      <t>Asistenţa spitalicească şi de recuperare a bolnavilor cu tuberculoză, aflaţi în evidenţă în instituţia dată</t>
    </r>
    <r>
      <rPr>
        <sz val="10"/>
        <color indexed="62"/>
        <rFont val="Arial Cyr"/>
      </rPr>
      <t xml:space="preserve">
</t>
    </r>
    <r>
      <rPr>
        <b/>
        <sz val="10"/>
        <color indexed="62"/>
        <rFont val="Arial Cyr"/>
      </rPr>
      <t>Spitalizaţi  pacienţi cu tuberculoză activă în anul gestionar în spitale total adulţi - TOTAL</t>
    </r>
  </si>
  <si>
    <t>f33_i168</t>
  </si>
  <si>
    <t>f33_i169</t>
  </si>
  <si>
    <t>f33_i170</t>
  </si>
  <si>
    <t>Spitalizaţi  pacienţi cu tuberculoză activă în anul gestionar în spitale total copii - TOTAL</t>
  </si>
  <si>
    <t>f33_i171</t>
  </si>
  <si>
    <t>f33_i172</t>
  </si>
  <si>
    <t>f33_i173</t>
  </si>
  <si>
    <t>Spitalizaţi  pacienţi cu tuberculoză activă în anul gestionar în spitale total asiguraţi - TOTAL</t>
  </si>
  <si>
    <t>f33_i174</t>
  </si>
  <si>
    <t>f33_i175</t>
  </si>
  <si>
    <t>f33_i176</t>
  </si>
  <si>
    <t>Spitalizaţi  pacienţi cu tuberculoză activă în anul gestionar în spitale total neasiguraţi - TOTAL</t>
  </si>
  <si>
    <t>f33_i177</t>
  </si>
  <si>
    <t>f33_i178</t>
  </si>
  <si>
    <t>f33_i179</t>
  </si>
  <si>
    <t>Spitalizaţi  pacienţi cu tuberculoză activă în anul gestionar în spitale cu diagnoza stabilită pentru prima dată în viaţă  tuberculoză pulmonară total - TOTAL</t>
  </si>
  <si>
    <t>f33_i180</t>
  </si>
  <si>
    <t>f33_i181</t>
  </si>
  <si>
    <t>f33_i182</t>
  </si>
  <si>
    <t>Spitalizaţi  pacienţi cu tuberculoză activă în anul gestionar în spitale cu diagnoza stabilită pentru prima dată în viaţă  tuberculoză pulmonară faza distructivă - TOTAL</t>
  </si>
  <si>
    <t>f33_i183</t>
  </si>
  <si>
    <t>f33_i184</t>
  </si>
  <si>
    <t>f33_i185</t>
  </si>
  <si>
    <t>Spitalizaţi  pacienţi cu tuberculoză activă în anul gestionar în spitale cu diagnoza stabilită pentru prima dată în viaţă  tuberculoză pulmonară sputa pozitivă la BK - TOTAL</t>
  </si>
  <si>
    <t>f33_i186</t>
  </si>
  <si>
    <t>f33_i187</t>
  </si>
  <si>
    <t>f33_i188</t>
  </si>
  <si>
    <t>Spitalizaţi  pacienţi cu tuberculoză activă în anul gestionar în spitale cu diagnoza stabilită pentru prima dată în viaţă рleurezia tuberculoasă (inclusiv empiemul)   - TOTAL</t>
  </si>
  <si>
    <t>f33_i189</t>
  </si>
  <si>
    <t>f33_i190</t>
  </si>
  <si>
    <t>f33_i191</t>
  </si>
  <si>
    <t>Spitalizaţi  pacienţi cu tuberculoză activă în anul gestionar în spitale cu diagnoza stabilită pentru prima dată în viaţă tuberculoza ganglionilor intratoracici    - TOTAL</t>
  </si>
  <si>
    <t>f33_i192</t>
  </si>
  <si>
    <t>f33_i193</t>
  </si>
  <si>
    <t>f33_i194</t>
  </si>
  <si>
    <t>Spitalizaţi  pacienţi cu tuberculoză activă în anul gestionar în spitale cu diagnoza stabilită pentru prima dată în viaţă alte forme de tuberculoză a organelor respiratorii    - TOTAL</t>
  </si>
  <si>
    <t>f33_i195</t>
  </si>
  <si>
    <t>f33_i196</t>
  </si>
  <si>
    <t>f33_i197</t>
  </si>
  <si>
    <t>Spitalizaţi  pacienţi cu tuberculoză activă în anul gestionar în spitale cu diagnoza stabilită pentru prima dată în viaţă tuberculoza altor organe total - TOTAL</t>
  </si>
  <si>
    <t>f33_i198</t>
  </si>
  <si>
    <t>f33_i199</t>
  </si>
  <si>
    <t>f33_i200</t>
  </si>
  <si>
    <t>Internaţi în centrele de recuperare şi reabilitare сopii 0 - 17 ani 11 luni 29 zile - TOTAL</t>
  </si>
  <si>
    <t>f33_i201</t>
  </si>
  <si>
    <t>f33_i202</t>
  </si>
  <si>
    <t>f33_i203</t>
  </si>
  <si>
    <t>Internaţi în centrele de recuperare şi reabilitare сopii 0 - 17 ani 11 luni 29 zile locuitori rurali - TOTAL</t>
  </si>
  <si>
    <t>f33_i204</t>
  </si>
  <si>
    <t>f33_i205</t>
  </si>
  <si>
    <t>f33_i206</t>
  </si>
  <si>
    <r>
      <t>Asistenţa de ambulator a bolnavilor cu tuberculoză, aflaţi în evidenţă în instituţia dată</t>
    </r>
    <r>
      <rPr>
        <b/>
        <sz val="10"/>
        <color indexed="62"/>
        <rFont val="Arial Cyr"/>
      </rPr>
      <t xml:space="preserve">
Pacienţi care au iniţiat şi au urmat tratamentul numai în condiţii de ambulator în anul gestionar total adulţi - TOTAL</t>
    </r>
  </si>
  <si>
    <t>f33_i207</t>
  </si>
  <si>
    <t>f33_i208</t>
  </si>
  <si>
    <t>f33_i209</t>
  </si>
  <si>
    <t>Pacienţi care au iniţiat şi au urmat tratamentul numai în condiţii de ambulator în anul gestionar total copii - TOTAL</t>
  </si>
  <si>
    <t>f33_i210</t>
  </si>
  <si>
    <t>f33_i211</t>
  </si>
  <si>
    <t>f33_i212</t>
  </si>
  <si>
    <t>Pacienţi care au iniţiat şi au urmat tratamentul numai în condiţii de ambulator în anul gestionar total asigurati - TOTAL</t>
  </si>
  <si>
    <t>f33_i213</t>
  </si>
  <si>
    <t>f33_i214</t>
  </si>
  <si>
    <t>f33_i215</t>
  </si>
  <si>
    <t>Pacienţi care au iniţiat şi au urmat tratamentul numai în condiţii de ambulator în anul gestionar total neasigurati - TOTAL</t>
  </si>
  <si>
    <t>f33_i216</t>
  </si>
  <si>
    <t>f33_i217</t>
  </si>
  <si>
    <t>f33_i218</t>
  </si>
  <si>
    <t>Pacienţi care au iniţiat şi au urmat tratamentul numai în condiţii de ambulator în anul gestionar cu diagnoza stabilită pentru prima dată în viaţă tuberculoză pulmonară - TOTAL</t>
  </si>
  <si>
    <t>f33_i219</t>
  </si>
  <si>
    <t>f33_i220</t>
  </si>
  <si>
    <t>f33_i221</t>
  </si>
  <si>
    <t>Pacienţi care au iniţiat şi au urmat tratamentul numai în condiţii de ambulator în anul gestionar cu diagnoza stabilită pentru prima dată în viaţă tuberculoză pulmonară faza de distrucţie - TOTAL</t>
  </si>
  <si>
    <t>f33_i222</t>
  </si>
  <si>
    <t>f33_i223</t>
  </si>
  <si>
    <t>f33_i224</t>
  </si>
  <si>
    <t>Pacienţi care au iniţiat şi au urmat tratamentul numai în condiţii de ambulator în anul gestionar cu diagnoza stabilită pentru prima dată în viaţă tuberculoză pulmonară sputa pozitivă la BK  - TOTAL</t>
  </si>
  <si>
    <t>f33_i225</t>
  </si>
  <si>
    <t>f33_i226</t>
  </si>
  <si>
    <t>f33_i227</t>
  </si>
  <si>
    <t>Pacienţi care au iniţiat şi au urmat tratamentul numai în condiţii de ambulator în anul gestionar cu diagnoza stabilită pentru prima dată în viaţă рleurezia tuberculoasă (inclusiv empiemul)    - TOTAL</t>
  </si>
  <si>
    <t>f33_i228</t>
  </si>
  <si>
    <t>f33_i229</t>
  </si>
  <si>
    <t>f33_i230</t>
  </si>
  <si>
    <t>Pacienţi care au iniţiat şi au urmat tratamentul numai în condiţii de ambulator în anul gestionar cu diagnoza stabilită pentru prima dată în viaţă tuberculoza ganglionilor intratoracici - TOTAL</t>
  </si>
  <si>
    <t>f33_i231</t>
  </si>
  <si>
    <t>f33_i232</t>
  </si>
  <si>
    <t>f33_i233</t>
  </si>
  <si>
    <t>Pacienţi care au iniţiat şi au urmat tratamentul numai în condiţii de ambulator în anul gestionar cu diagnoza stabilită pentru prima dată în viaţă alte forme de tuberculoză a organelor respiratorii - TOTAL</t>
  </si>
  <si>
    <t>f33_i234</t>
  </si>
  <si>
    <t>f33_i235</t>
  </si>
  <si>
    <t>f33_i236</t>
  </si>
  <si>
    <t>Pacienţi care au iniţiat şi au urmat tratamentul numai în condiţii de ambulator în anul gestionar cu diagnoza stabilită pentru prima dată în viaţă tuberculoza altor organe - TOTAL</t>
  </si>
  <si>
    <t>f33_i237</t>
  </si>
  <si>
    <t>f33_i238</t>
  </si>
  <si>
    <t>f33_i239</t>
  </si>
  <si>
    <t>Bolnavi de tuberculoză activă caz nou care nu au iniţiat tratamentul pe parcursul anului gestionar adulţi - TOTAL</t>
  </si>
  <si>
    <t>f33_i240</t>
  </si>
  <si>
    <t>f33_i241</t>
  </si>
  <si>
    <t>f33_i242</t>
  </si>
  <si>
    <t>Bolnavi de tuberculoză activă caz nou care nu au iniţiat tratamentul pe parcursul anului gestionar copii - TOTAL</t>
  </si>
  <si>
    <t>f33_i243</t>
  </si>
  <si>
    <t>f33_i244</t>
  </si>
  <si>
    <t>f33_i245</t>
  </si>
  <si>
    <r>
      <t>Persoane contacte</t>
    </r>
    <r>
      <rPr>
        <b/>
        <sz val="10"/>
        <color indexed="62"/>
        <rFont val="Arial Cyr"/>
      </rPr>
      <t xml:space="preserve">
Număr persoane contacte, aflate sub supraveghere la începutul anului adulţi - TOTAL</t>
    </r>
  </si>
  <si>
    <t>f33_i246</t>
  </si>
  <si>
    <t>f33_i247</t>
  </si>
  <si>
    <t>f33_i248</t>
  </si>
  <si>
    <t>Număr persoane contacte, aflate sub supraveghere la începutul anului copii - TOTAL</t>
  </si>
  <si>
    <t>f33_i249</t>
  </si>
  <si>
    <t>f33_i250</t>
  </si>
  <si>
    <t>f33_i251</t>
  </si>
  <si>
    <t>Număr persoane contacte luate sub supraveghere în anul gestionar  adulţi - TOTAL</t>
  </si>
  <si>
    <t>f33_i252</t>
  </si>
  <si>
    <t>f33_i253</t>
  </si>
  <si>
    <t>f33_i254</t>
  </si>
  <si>
    <t>Număr persoane contacte luate sub supraveghere în anul gestionar  copii - TOTAL</t>
  </si>
  <si>
    <t>f33_i255</t>
  </si>
  <si>
    <t>f33_i256</t>
  </si>
  <si>
    <t>f33_i257</t>
  </si>
  <si>
    <t>Din numărul total de persoane contacte s-au îmbolnăvit de tuberculoză activă adulţi - TOTAL</t>
  </si>
  <si>
    <t>f33_i258</t>
  </si>
  <si>
    <t>f33_i259</t>
  </si>
  <si>
    <t>f33_i260</t>
  </si>
  <si>
    <t>Din numărul total de persoane contacte s-au îmbolnăvit de tuberculoză activă copii - TOTAL</t>
  </si>
  <si>
    <t>f33_i261</t>
  </si>
  <si>
    <t>f33_i262</t>
  </si>
  <si>
    <t>f33_i263</t>
  </si>
  <si>
    <t>Din numărul de persoane contacte, aflate sub supraveghere în anul gestionar necesitatau chimioprofilaxie adulţi - TOTAL</t>
  </si>
  <si>
    <t>f33_i264</t>
  </si>
  <si>
    <t>f33_i265</t>
  </si>
  <si>
    <t>f33_i266</t>
  </si>
  <si>
    <t>Din numărul de persoane contacte, aflate sub supraveghere în anul gestionar necesitatau chimioprofilaxie copii - TOTAL</t>
  </si>
  <si>
    <t>f33_i267</t>
  </si>
  <si>
    <t>f33_i268</t>
  </si>
  <si>
    <t>f33_i269</t>
  </si>
  <si>
    <t>Din numărul de persoane contacte, aflate sub supraveghere în anul gestionar au primit cursul de chimioprofilaxie adulţi - TOTAL</t>
  </si>
  <si>
    <t>f33_i270</t>
  </si>
  <si>
    <t>f33_i271</t>
  </si>
  <si>
    <t>f33_i272</t>
  </si>
  <si>
    <t>Din numărul de persoane contacte, aflate sub supraveghere în anul gestionar au primit cursul de chimioprofilaxie copii - TOTAL</t>
  </si>
  <si>
    <t>f33_i273</t>
  </si>
  <si>
    <t>f33_i274</t>
  </si>
  <si>
    <t>f33_i275</t>
  </si>
  <si>
    <t>Număr persoane contacte, aflate sub supraveghere la finele anului gestionar adulţi - TOTAL</t>
  </si>
  <si>
    <t>f33_i276</t>
  </si>
  <si>
    <t>f33_i277</t>
  </si>
  <si>
    <t>f33_i278</t>
  </si>
  <si>
    <t>Număr persoane contacte, aflate sub supraveghere la finele anului gestionar copii - TOTAL</t>
  </si>
  <si>
    <t>f33_i279</t>
  </si>
  <si>
    <t>f33_i280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</si>
</sst>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d/m"/>
  </numFmts>
  <fonts count="52">
    <font>
      <sz val="11"/>
      <color theme="1"/>
      <name val="Calibri"/>
      <scheme val="minor"/>
    </font>
    <font>
      <sz val="11"/>
      <color theme="0"/>
      <name val="Calibri"/>
      <scheme val="minor"/>
    </font>
    <font>
      <sz val="10"/>
      <name val="Arial Cyr"/>
    </font>
    <font>
      <sz val="10"/>
      <name val="Arial"/>
    </font>
    <font>
      <sz val="11"/>
      <color rgb="FF9C0006"/>
      <name val="Calibri"/>
      <scheme val="minor"/>
    </font>
    <font>
      <b/>
      <sz val="9"/>
      <name val="Times New Roman CE"/>
    </font>
    <font>
      <sz val="9"/>
      <name val="Times New Roman CE"/>
    </font>
    <font>
      <sz val="8"/>
      <name val="Times New Roman CE"/>
    </font>
    <font>
      <b/>
      <sz val="12"/>
      <name val="Times New Roman CE"/>
    </font>
    <font>
      <b/>
      <sz val="12"/>
      <name val="Arial"/>
    </font>
    <font>
      <sz val="9"/>
      <name val="Arial"/>
    </font>
    <font>
      <b/>
      <sz val="10"/>
      <name val="Times New Roman CE"/>
    </font>
    <font>
      <sz val="10"/>
      <name val="Times New Roman"/>
    </font>
    <font>
      <sz val="10"/>
      <name val="Times New Roman CE"/>
    </font>
    <font>
      <b/>
      <sz val="9"/>
      <name val="Arial"/>
    </font>
    <font>
      <sz val="11"/>
      <name val="Times New Roman CE"/>
    </font>
    <font>
      <sz val="11"/>
      <name val="Arial"/>
    </font>
    <font>
      <sz val="8"/>
      <name val="Times New Roman"/>
    </font>
    <font>
      <sz val="9"/>
      <color indexed="64"/>
      <name val="Calibri"/>
    </font>
    <font>
      <b/>
      <sz val="9"/>
      <color indexed="64"/>
      <name val="Times New Roman"/>
    </font>
    <font>
      <b/>
      <sz val="9"/>
      <color indexed="64"/>
      <name val="Times New Roman CE"/>
    </font>
    <font>
      <sz val="9"/>
      <color indexed="64"/>
      <name val="Times New Roman CE"/>
    </font>
    <font>
      <sz val="9"/>
      <color indexed="64"/>
      <name val="Times New Roman"/>
    </font>
    <font>
      <b/>
      <sz val="9"/>
      <color indexed="64"/>
      <name val="Calibri"/>
    </font>
    <font>
      <b/>
      <sz val="9"/>
      <name val="Times New Roman"/>
    </font>
    <font>
      <b/>
      <sz val="9"/>
      <color indexed="65"/>
      <name val="Calibri"/>
    </font>
    <font>
      <sz val="9"/>
      <name val="Times New Roman"/>
    </font>
    <font>
      <sz val="9"/>
      <color indexed="65"/>
      <name val="Times New Roman"/>
    </font>
    <font>
      <sz val="9"/>
      <color indexed="65"/>
      <name val="Calibri"/>
    </font>
    <font>
      <sz val="10"/>
      <color indexed="64"/>
      <name val="Calibri"/>
    </font>
    <font>
      <b/>
      <sz val="10"/>
      <color indexed="64"/>
      <name val="Times New Roman CE"/>
    </font>
    <font>
      <b/>
      <sz val="10"/>
      <color indexed="64"/>
      <name val="Times New Roman"/>
    </font>
    <font>
      <b/>
      <sz val="10"/>
      <name val="Times New Roman"/>
    </font>
    <font>
      <sz val="10"/>
      <color indexed="64"/>
      <name val="Times New Roman CE"/>
    </font>
    <font>
      <sz val="10"/>
      <color indexed="64"/>
      <name val="Times New Roman"/>
    </font>
    <font>
      <sz val="10"/>
      <color indexed="65"/>
      <name val="Calibri"/>
    </font>
    <font>
      <sz val="10"/>
      <name val="Calibri"/>
    </font>
    <font>
      <sz val="14"/>
      <color indexed="64"/>
      <name val="Times New Roman CE"/>
    </font>
    <font>
      <b/>
      <u/>
      <sz val="10"/>
      <color indexed="18"/>
      <name val="Arial Cyr"/>
    </font>
    <font>
      <b/>
      <sz val="10"/>
      <color indexed="18"/>
      <name val="Arial Cyr"/>
    </font>
    <font>
      <b/>
      <sz val="10"/>
      <name val="Arial Cyr"/>
    </font>
    <font>
      <b/>
      <sz val="10"/>
      <color indexed="56"/>
      <name val="Arial Cyr"/>
    </font>
    <font>
      <sz val="10"/>
      <color indexed="60"/>
      <name val="Arial Cyr"/>
    </font>
    <font>
      <sz val="10"/>
      <color indexed="18"/>
      <name val="Arial Cyr"/>
    </font>
    <font>
      <sz val="10"/>
      <color indexed="62"/>
      <name val="Arial Cyr"/>
    </font>
    <font>
      <b/>
      <sz val="10"/>
      <color indexed="62"/>
      <name val="Arial Cyr"/>
    </font>
    <font>
      <b/>
      <sz val="10"/>
      <color indexed="2"/>
      <name val="Arial Cyr"/>
    </font>
    <font>
      <b/>
      <u/>
      <sz val="10"/>
      <color indexed="2"/>
      <name val="Arial Cyr"/>
    </font>
    <font>
      <sz val="8.5"/>
      <name val="Times New Roman CE"/>
    </font>
    <font>
      <b/>
      <sz val="14"/>
      <name val="Times New Roman CE"/>
    </font>
    <font>
      <b/>
      <sz val="8.5"/>
      <name val="Times New Roman CE"/>
    </font>
    <font>
      <b/>
      <sz val="11"/>
      <name val="Times New Roman CE"/>
    </font>
  </fonts>
  <fills count="7">
    <fill>
      <patternFill patternType="none"/>
    </fill>
    <fill>
      <patternFill patternType="gray125"/>
    </fill>
    <fill>
      <patternFill patternType="solid">
        <fgColor theme="4"/>
      </patternFill>
    </fill>
    <fill>
      <patternFill patternType="solid">
        <fgColor rgb="FFFFC7CE"/>
      </patternFill>
    </fill>
    <fill>
      <patternFill patternType="solid">
        <fgColor indexed="22"/>
        <bgColor indexed="22"/>
      </patternFill>
    </fill>
    <fill>
      <patternFill patternType="solid">
        <fgColor theme="6" tint="0.59999389629810485"/>
        <bgColor theme="6" tint="0.59999389629810485"/>
      </patternFill>
    </fill>
    <fill>
      <patternFill patternType="solid">
        <fgColor indexed="65"/>
      </patternFill>
    </fill>
  </fills>
  <borders count="4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bottom style="medium">
        <color auto="1"/>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thin">
        <color auto="1"/>
      </left>
      <right/>
      <top style="thin">
        <color auto="1"/>
      </top>
      <bottom style="thin">
        <color auto="1"/>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s>
  <cellStyleXfs count="5">
    <xf numFmtId="0" fontId="0" fillId="0" borderId="0"/>
    <xf numFmtId="0" fontId="2" fillId="0" borderId="0"/>
    <xf numFmtId="0" fontId="1" fillId="2" borderId="0"/>
    <xf numFmtId="0" fontId="3" fillId="0" borderId="0"/>
    <xf numFmtId="0" fontId="4" fillId="3" borderId="0"/>
  </cellStyleXfs>
  <cellXfs count="350">
    <xf numFmtId="0" fontId="0" fillId="0" borderId="0" xfId="0"/>
    <xf numFmtId="0" fontId="2" fillId="0" borderId="0" xfId="2" applyFont="1" applyFill="1"/>
    <xf numFmtId="0" fontId="6" fillId="0" borderId="0" xfId="2" applyFont="1" applyFill="1" applyAlignment="1">
      <alignment vertical="top"/>
    </xf>
    <xf numFmtId="0" fontId="6" fillId="0" borderId="1" xfId="0" applyFont="1" applyBorder="1" applyAlignment="1">
      <alignment vertical="top"/>
    </xf>
    <xf numFmtId="0" fontId="6" fillId="0" borderId="2" xfId="0" applyFont="1" applyBorder="1" applyAlignment="1">
      <alignment vertical="top"/>
    </xf>
    <xf numFmtId="0" fontId="6" fillId="0" borderId="1" xfId="2" applyFont="1" applyFill="1" applyBorder="1" applyAlignment="1">
      <alignment vertical="top"/>
    </xf>
    <xf numFmtId="0" fontId="6" fillId="0" borderId="2" xfId="2" applyFont="1" applyFill="1" applyBorder="1" applyAlignment="1">
      <alignment vertical="top"/>
    </xf>
    <xf numFmtId="0" fontId="6" fillId="0" borderId="3" xfId="2" applyFont="1" applyFill="1" applyBorder="1" applyAlignment="1">
      <alignment vertical="top"/>
    </xf>
    <xf numFmtId="0" fontId="5" fillId="0" borderId="4" xfId="0" applyFont="1" applyBorder="1" applyAlignment="1">
      <alignment vertical="top" wrapText="1"/>
    </xf>
    <xf numFmtId="0" fontId="5" fillId="0" borderId="0" xfId="0" applyFont="1" applyAlignment="1">
      <alignment vertical="top" wrapText="1"/>
    </xf>
    <xf numFmtId="0" fontId="6" fillId="0" borderId="0" xfId="0" applyFont="1" applyAlignment="1">
      <alignment vertical="top"/>
    </xf>
    <xf numFmtId="0" fontId="6" fillId="0" borderId="4" xfId="2" applyFont="1" applyFill="1" applyBorder="1" applyAlignment="1">
      <alignment vertical="top"/>
    </xf>
    <xf numFmtId="0" fontId="6" fillId="0" borderId="5" xfId="2" applyFont="1" applyFill="1" applyBorder="1" applyAlignment="1">
      <alignment vertical="top"/>
    </xf>
    <xf numFmtId="0" fontId="10" fillId="0" borderId="0" xfId="0" applyFont="1" applyAlignment="1">
      <alignment horizontal="center" vertical="top"/>
    </xf>
    <xf numFmtId="0" fontId="0" fillId="0" borderId="4" xfId="0" applyBorder="1"/>
    <xf numFmtId="0" fontId="6" fillId="0" borderId="0" xfId="0" applyFont="1" applyAlignment="1">
      <alignment vertical="top" wrapText="1"/>
    </xf>
    <xf numFmtId="0" fontId="0" fillId="0" borderId="0" xfId="0" applyAlignment="1">
      <alignment vertical="top"/>
    </xf>
    <xf numFmtId="0" fontId="6" fillId="0" borderId="4" xfId="0" applyFont="1" applyBorder="1" applyAlignment="1">
      <alignment vertical="top"/>
    </xf>
    <xf numFmtId="0" fontId="7" fillId="0" borderId="0" xfId="0" applyFont="1" applyAlignment="1">
      <alignment horizontal="center" vertical="top" wrapText="1"/>
    </xf>
    <xf numFmtId="0" fontId="6" fillId="0" borderId="0" xfId="0" applyFont="1" applyAlignment="1">
      <alignment horizontal="left" vertical="top"/>
    </xf>
    <xf numFmtId="0" fontId="6" fillId="0" borderId="0" xfId="0" applyFont="1" applyAlignment="1">
      <alignment vertical="center"/>
    </xf>
    <xf numFmtId="0" fontId="6" fillId="4" borderId="7" xfId="0" applyFont="1" applyFill="1" applyBorder="1" applyAlignment="1" applyProtection="1">
      <alignment horizontal="left" vertical="center"/>
      <protection locked="0"/>
    </xf>
    <xf numFmtId="0" fontId="6" fillId="0" borderId="0" xfId="0" applyFont="1" applyAlignment="1">
      <alignment horizontal="center" vertical="top"/>
    </xf>
    <xf numFmtId="0" fontId="13" fillId="0" borderId="0" xfId="2" applyFont="1" applyFill="1" applyAlignment="1">
      <alignment horizontal="right" vertical="top"/>
    </xf>
    <xf numFmtId="49" fontId="6" fillId="4" borderId="0" xfId="2" applyNumberFormat="1" applyFont="1" applyFill="1" applyAlignment="1" applyProtection="1">
      <alignment horizontal="left" vertical="top"/>
      <protection locked="0"/>
    </xf>
    <xf numFmtId="1" fontId="6" fillId="4" borderId="7" xfId="2" applyNumberFormat="1" applyFont="1" applyFill="1" applyBorder="1" applyAlignment="1" applyProtection="1">
      <alignment horizontal="center" vertical="top"/>
      <protection locked="0"/>
    </xf>
    <xf numFmtId="0" fontId="6" fillId="0" borderId="4" xfId="0" applyFont="1" applyBorder="1" applyAlignment="1">
      <alignment vertical="center"/>
    </xf>
    <xf numFmtId="0" fontId="17" fillId="0" borderId="4" xfId="0" applyFont="1" applyBorder="1" applyAlignment="1">
      <alignment horizontal="center" vertical="center" wrapText="1"/>
    </xf>
    <xf numFmtId="0" fontId="12" fillId="4" borderId="6" xfId="0" applyFont="1" applyFill="1" applyBorder="1" applyAlignment="1" applyProtection="1">
      <alignment horizontal="center" vertical="top"/>
      <protection locked="0"/>
    </xf>
    <xf numFmtId="0" fontId="5" fillId="0" borderId="6" xfId="0" applyFont="1" applyBorder="1" applyAlignment="1">
      <alignment vertical="top" wrapText="1"/>
    </xf>
    <xf numFmtId="0" fontId="14" fillId="0" borderId="7" xfId="0" applyFont="1" applyBorder="1" applyAlignment="1">
      <alignment vertical="top" wrapText="1"/>
    </xf>
    <xf numFmtId="0" fontId="0" fillId="0" borderId="7" xfId="0" applyBorder="1" applyAlignment="1">
      <alignment vertical="top"/>
    </xf>
    <xf numFmtId="0" fontId="6" fillId="0" borderId="6" xfId="0" applyFont="1" applyBorder="1" applyAlignment="1">
      <alignment horizontal="center" vertical="center"/>
    </xf>
    <xf numFmtId="168" fontId="6" fillId="0" borderId="8" xfId="0" applyNumberFormat="1" applyFont="1" applyBorder="1" applyAlignment="1">
      <alignment vertical="center"/>
    </xf>
    <xf numFmtId="0" fontId="6" fillId="0" borderId="8" xfId="0" applyFont="1" applyBorder="1" applyAlignment="1">
      <alignment horizontal="center" vertical="center"/>
    </xf>
    <xf numFmtId="49" fontId="6" fillId="0" borderId="8" xfId="0" applyNumberFormat="1" applyFont="1" applyBorder="1" applyAlignment="1">
      <alignment horizontal="right" vertical="center"/>
    </xf>
    <xf numFmtId="49" fontId="6" fillId="0" borderId="10" xfId="0" applyNumberFormat="1" applyFont="1" applyBorder="1" applyAlignment="1">
      <alignment horizontal="left" vertical="center"/>
    </xf>
    <xf numFmtId="0" fontId="12" fillId="0" borderId="0" xfId="0" applyFont="1" applyAlignment="1">
      <alignment horizontal="right"/>
    </xf>
    <xf numFmtId="0" fontId="18" fillId="0" borderId="0" xfId="0" applyFont="1"/>
    <xf numFmtId="0" fontId="5" fillId="0" borderId="0" xfId="4" applyFont="1" applyFill="1" applyAlignment="1">
      <alignment horizontal="left" vertical="top" wrapText="1"/>
    </xf>
    <xf numFmtId="0" fontId="6" fillId="0" borderId="10" xfId="4" applyFont="1" applyFill="1" applyBorder="1" applyAlignment="1">
      <alignment horizontal="center" vertical="center" wrapText="1"/>
    </xf>
    <xf numFmtId="0" fontId="21" fillId="6" borderId="23" xfId="4" applyFont="1" applyFill="1" applyBorder="1" applyAlignment="1">
      <alignment horizontal="center" vertical="center" wrapText="1"/>
    </xf>
    <xf numFmtId="0" fontId="6" fillId="0" borderId="23" xfId="4" applyFont="1" applyFill="1" applyBorder="1" applyAlignment="1">
      <alignment horizontal="center" vertical="center" wrapText="1"/>
    </xf>
    <xf numFmtId="0" fontId="21" fillId="6" borderId="24" xfId="4" applyFont="1" applyFill="1" applyBorder="1" applyAlignment="1">
      <alignment horizontal="center" vertical="center" wrapText="1"/>
    </xf>
    <xf numFmtId="0" fontId="6" fillId="0" borderId="25" xfId="4" applyFont="1" applyFill="1" applyBorder="1" applyAlignment="1">
      <alignment horizontal="center" vertical="center" wrapText="1"/>
    </xf>
    <xf numFmtId="0" fontId="6" fillId="0" borderId="3" xfId="4" applyFont="1" applyFill="1" applyBorder="1" applyAlignment="1">
      <alignment horizontal="center" vertical="center"/>
    </xf>
    <xf numFmtId="0" fontId="6" fillId="0" borderId="26" xfId="4" applyFont="1" applyFill="1" applyBorder="1" applyAlignment="1">
      <alignment horizontal="center" vertical="center"/>
    </xf>
    <xf numFmtId="0" fontId="6" fillId="0" borderId="27" xfId="4" applyFont="1" applyFill="1" applyBorder="1" applyAlignment="1">
      <alignment horizontal="center" vertical="center"/>
    </xf>
    <xf numFmtId="0" fontId="23" fillId="0" borderId="0" xfId="0" applyFont="1"/>
    <xf numFmtId="0" fontId="19" fillId="0" borderId="28" xfId="0" applyFont="1" applyBorder="1" applyAlignment="1">
      <alignment horizontal="left" vertical="center"/>
    </xf>
    <xf numFmtId="0" fontId="20" fillId="0" borderId="28" xfId="4" applyFont="1" applyFill="1" applyBorder="1" applyAlignment="1">
      <alignment horizontal="center" vertical="center"/>
    </xf>
    <xf numFmtId="0" fontId="24" fillId="0" borderId="29" xfId="4" applyFont="1" applyFill="1" applyBorder="1" applyAlignment="1" applyProtection="1">
      <alignment horizontal="center" vertical="center" wrapText="1"/>
      <protection locked="0"/>
    </xf>
    <xf numFmtId="0" fontId="24" fillId="0" borderId="30" xfId="4" applyFont="1" applyFill="1" applyBorder="1" applyAlignment="1" applyProtection="1">
      <alignment horizontal="center" vertical="center" wrapText="1"/>
      <protection locked="0"/>
    </xf>
    <xf numFmtId="0" fontId="25" fillId="0" borderId="0" xfId="0" applyFont="1"/>
    <xf numFmtId="0" fontId="21" fillId="0" borderId="31" xfId="4" applyFont="1" applyFill="1" applyBorder="1" applyAlignment="1">
      <alignment horizontal="left" vertical="center" wrapText="1"/>
    </xf>
    <xf numFmtId="0" fontId="21" fillId="0" borderId="32" xfId="4" applyFont="1" applyFill="1" applyBorder="1" applyAlignment="1">
      <alignment horizontal="center" vertical="center"/>
    </xf>
    <xf numFmtId="0" fontId="26" fillId="0" borderId="33" xfId="4" applyFont="1" applyFill="1" applyBorder="1" applyAlignment="1" applyProtection="1">
      <alignment horizontal="center" vertical="center" wrapText="1"/>
      <protection locked="0"/>
    </xf>
    <xf numFmtId="0" fontId="26" fillId="0" borderId="14" xfId="4" applyFont="1" applyFill="1" applyBorder="1" applyAlignment="1" applyProtection="1">
      <alignment horizontal="center" vertical="center" wrapText="1"/>
      <protection locked="0"/>
    </xf>
    <xf numFmtId="0" fontId="26" fillId="0" borderId="14" xfId="4" applyFont="1" applyFill="1" applyBorder="1" applyAlignment="1" applyProtection="1">
      <alignment horizontal="center" vertical="center"/>
      <protection locked="0"/>
    </xf>
    <xf numFmtId="0" fontId="26" fillId="0" borderId="34" xfId="4" applyFont="1" applyFill="1" applyBorder="1" applyAlignment="1" applyProtection="1">
      <alignment horizontal="center" vertical="center"/>
      <protection locked="0"/>
    </xf>
    <xf numFmtId="0" fontId="21" fillId="0" borderId="31" xfId="4" applyFont="1" applyFill="1" applyBorder="1" applyAlignment="1" applyProtection="1">
      <alignment horizontal="left" vertical="center" wrapText="1" indent="1"/>
      <protection locked="0"/>
    </xf>
    <xf numFmtId="0" fontId="21" fillId="0" borderId="31" xfId="4" applyFont="1" applyFill="1" applyBorder="1" applyAlignment="1">
      <alignment horizontal="center" vertical="center"/>
    </xf>
    <xf numFmtId="0" fontId="26" fillId="0" borderId="35" xfId="4" applyFont="1" applyFill="1" applyBorder="1" applyAlignment="1" applyProtection="1">
      <alignment horizontal="center" vertical="center" wrapText="1"/>
      <protection locked="0"/>
    </xf>
    <xf numFmtId="0" fontId="26" fillId="0" borderId="23" xfId="4" applyFont="1" applyFill="1" applyBorder="1" applyAlignment="1" applyProtection="1">
      <alignment horizontal="center" vertical="center" wrapText="1"/>
      <protection locked="0"/>
    </xf>
    <xf numFmtId="0" fontId="26" fillId="0" borderId="23" xfId="4" applyFont="1" applyFill="1" applyBorder="1" applyAlignment="1" applyProtection="1">
      <alignment horizontal="center" vertical="center"/>
      <protection locked="0"/>
    </xf>
    <xf numFmtId="0" fontId="26" fillId="0" borderId="24" xfId="4" applyFont="1" applyFill="1" applyBorder="1" applyAlignment="1" applyProtection="1">
      <alignment horizontal="center" vertical="center"/>
      <protection locked="0"/>
    </xf>
    <xf numFmtId="0" fontId="21" fillId="0" borderId="25" xfId="4" applyFont="1" applyFill="1" applyBorder="1" applyAlignment="1" applyProtection="1">
      <alignment horizontal="left" vertical="center" wrapText="1" indent="1"/>
      <protection locked="0"/>
    </xf>
    <xf numFmtId="0" fontId="21" fillId="0" borderId="25" xfId="4" applyFont="1" applyFill="1" applyBorder="1" applyAlignment="1">
      <alignment horizontal="center" vertical="center"/>
    </xf>
    <xf numFmtId="0" fontId="21" fillId="0" borderId="36" xfId="4" applyFont="1" applyFill="1" applyBorder="1" applyAlignment="1" applyProtection="1">
      <alignment horizontal="left" vertical="center" wrapText="1" indent="1"/>
      <protection locked="0"/>
    </xf>
    <xf numFmtId="0" fontId="21" fillId="0" borderId="36" xfId="4" applyFont="1" applyFill="1" applyBorder="1" applyAlignment="1">
      <alignment horizontal="center" vertical="center"/>
    </xf>
    <xf numFmtId="0" fontId="26" fillId="0" borderId="37" xfId="4" applyFont="1" applyFill="1" applyBorder="1" applyAlignment="1" applyProtection="1">
      <alignment horizontal="center" vertical="center" wrapText="1"/>
      <protection locked="0"/>
    </xf>
    <xf numFmtId="0" fontId="26" fillId="0" borderId="38" xfId="4" applyFont="1" applyFill="1" applyBorder="1" applyAlignment="1" applyProtection="1">
      <alignment horizontal="center" vertical="center" wrapText="1"/>
      <protection locked="0"/>
    </xf>
    <xf numFmtId="0" fontId="26" fillId="0" borderId="38" xfId="4" applyFont="1" applyFill="1" applyBorder="1" applyAlignment="1" applyProtection="1">
      <alignment horizontal="center" vertical="center"/>
      <protection locked="0"/>
    </xf>
    <xf numFmtId="0" fontId="26" fillId="0" borderId="39" xfId="4" applyFont="1" applyFill="1" applyBorder="1" applyAlignment="1" applyProtection="1">
      <alignment horizontal="center" vertical="center"/>
      <protection locked="0"/>
    </xf>
    <xf numFmtId="0" fontId="18" fillId="0" borderId="0" xfId="0" applyFont="1" applyAlignment="1">
      <alignment horizontal="center" vertical="center"/>
    </xf>
    <xf numFmtId="0" fontId="19" fillId="0" borderId="0" xfId="0" applyFont="1" applyAlignment="1">
      <alignment horizontal="center" vertical="center"/>
    </xf>
    <xf numFmtId="0" fontId="10" fillId="0" borderId="0" xfId="0" applyFont="1" applyAlignment="1">
      <alignment horizontal="center" vertical="center"/>
    </xf>
    <xf numFmtId="0" fontId="6" fillId="0" borderId="35"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1" fillId="0" borderId="35" xfId="0" applyFont="1" applyBorder="1" applyAlignment="1">
      <alignment vertical="center" wrapText="1"/>
    </xf>
    <xf numFmtId="0" fontId="21" fillId="0" borderId="23" xfId="0" applyFont="1" applyBorder="1" applyAlignment="1">
      <alignment horizontal="center" vertical="center" wrapText="1"/>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27" fillId="0" borderId="0" xfId="0" applyFont="1" applyAlignment="1">
      <alignment horizontal="left" vertical="center"/>
    </xf>
    <xf numFmtId="0" fontId="28" fillId="0" borderId="0" xfId="0" applyFont="1" applyAlignment="1">
      <alignment horizontal="left" vertical="center"/>
    </xf>
    <xf numFmtId="0" fontId="21" fillId="0" borderId="0" xfId="0" applyFont="1" applyAlignment="1">
      <alignment horizontal="center" vertical="center" wrapText="1"/>
    </xf>
    <xf numFmtId="0" fontId="22" fillId="0" borderId="0" xfId="0" applyFont="1" applyAlignment="1">
      <alignment horizontal="center" vertical="center" wrapText="1"/>
    </xf>
    <xf numFmtId="0" fontId="6" fillId="0" borderId="0" xfId="0" applyFont="1" applyAlignment="1">
      <alignment horizontal="center" vertical="center"/>
    </xf>
    <xf numFmtId="0" fontId="22" fillId="0" borderId="0" xfId="0" applyFont="1" applyAlignment="1">
      <alignment horizontal="center" vertical="center"/>
    </xf>
    <xf numFmtId="0" fontId="22" fillId="0" borderId="35" xfId="0" applyFont="1" applyBorder="1" applyAlignment="1">
      <alignment horizontal="left" vertical="center" wrapText="1"/>
    </xf>
    <xf numFmtId="0" fontId="6" fillId="0" borderId="35" xfId="0" applyFont="1" applyBorder="1" applyAlignment="1">
      <alignment horizontal="left" vertical="center" wrapText="1"/>
    </xf>
    <xf numFmtId="0" fontId="6" fillId="0" borderId="40" xfId="0" applyFont="1" applyBorder="1" applyAlignment="1">
      <alignment horizontal="left" vertical="center" wrapText="1"/>
    </xf>
    <xf numFmtId="0" fontId="6" fillId="0" borderId="37" xfId="0" applyFont="1" applyBorder="1" applyAlignment="1">
      <alignment vertical="center" wrapText="1"/>
    </xf>
    <xf numFmtId="0" fontId="21" fillId="0" borderId="38" xfId="0" applyFont="1" applyBorder="1" applyAlignment="1">
      <alignment horizontal="center" vertical="center" wrapText="1"/>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5" fillId="0" borderId="0" xfId="0" applyFont="1" applyAlignment="1">
      <alignment vertical="center"/>
    </xf>
    <xf numFmtId="0" fontId="5" fillId="0" borderId="0" xfId="0" applyFont="1" applyAlignment="1">
      <alignment horizontal="center" vertical="center"/>
    </xf>
    <xf numFmtId="0" fontId="26" fillId="0" borderId="0" xfId="0" applyFont="1" applyAlignment="1">
      <alignment horizontal="left" vertical="center" wrapText="1"/>
    </xf>
    <xf numFmtId="0" fontId="26" fillId="0" borderId="0" xfId="0" applyFont="1" applyAlignment="1">
      <alignment horizontal="left" vertical="center"/>
    </xf>
    <xf numFmtId="0" fontId="22" fillId="0" borderId="0" xfId="0" applyFont="1" applyAlignment="1">
      <alignment vertical="center"/>
    </xf>
    <xf numFmtId="0" fontId="18" fillId="4" borderId="7" xfId="0" applyFont="1" applyFill="1" applyBorder="1" applyAlignment="1" applyProtection="1">
      <alignment horizontal="center" vertical="center"/>
      <protection locked="0"/>
    </xf>
    <xf numFmtId="0" fontId="22" fillId="0" borderId="0" xfId="0" applyFont="1" applyAlignment="1">
      <alignment horizontal="left" vertical="center"/>
    </xf>
    <xf numFmtId="0" fontId="29" fillId="0" borderId="0" xfId="0" applyFont="1"/>
    <xf numFmtId="0" fontId="30" fillId="0" borderId="0" xfId="4" applyFont="1" applyFill="1" applyAlignment="1">
      <alignment vertical="center" wrapText="1"/>
    </xf>
    <xf numFmtId="0" fontId="34" fillId="0" borderId="26" xfId="0" applyFont="1" applyBorder="1" applyAlignment="1">
      <alignment horizontal="center" vertical="center" wrapText="1"/>
    </xf>
    <xf numFmtId="0" fontId="33" fillId="0" borderId="26" xfId="0" applyFont="1" applyBorder="1" applyAlignment="1">
      <alignment horizontal="center" vertical="center" wrapText="1"/>
    </xf>
    <xf numFmtId="0" fontId="13" fillId="0" borderId="23" xfId="4" applyFont="1" applyFill="1" applyBorder="1" applyAlignment="1">
      <alignment horizontal="center" vertical="center" wrapText="1"/>
    </xf>
    <xf numFmtId="0" fontId="33" fillId="6" borderId="23" xfId="4" applyFont="1" applyFill="1" applyBorder="1" applyAlignment="1">
      <alignment horizontal="center" vertical="center" wrapText="1"/>
    </xf>
    <xf numFmtId="0" fontId="34" fillId="0" borderId="23" xfId="0" applyFont="1" applyBorder="1" applyAlignment="1">
      <alignment horizontal="center" vertical="center"/>
    </xf>
    <xf numFmtId="0" fontId="33" fillId="0" borderId="0" xfId="0" applyFont="1" applyAlignment="1">
      <alignment wrapText="1"/>
    </xf>
    <xf numFmtId="0" fontId="13" fillId="0" borderId="23" xfId="4" applyFont="1" applyFill="1" applyBorder="1" applyAlignment="1">
      <alignment horizontal="center" vertical="center"/>
    </xf>
    <xf numFmtId="0" fontId="33" fillId="0" borderId="23" xfId="4" applyFont="1" applyFill="1" applyBorder="1" applyAlignment="1">
      <alignment horizontal="center" vertical="center"/>
    </xf>
    <xf numFmtId="0" fontId="13" fillId="0" borderId="23" xfId="4" applyFont="1" applyFill="1" applyBorder="1" applyAlignment="1" applyProtection="1">
      <alignment horizontal="center" vertical="center" wrapText="1"/>
      <protection locked="0"/>
    </xf>
    <xf numFmtId="0" fontId="35" fillId="0" borderId="0" xfId="0" applyFont="1"/>
    <xf numFmtId="0" fontId="33" fillId="0" borderId="23" xfId="4" applyFont="1" applyFill="1" applyBorder="1" applyAlignment="1">
      <alignment horizontal="left" vertical="center" wrapText="1"/>
    </xf>
    <xf numFmtId="0" fontId="33" fillId="0" borderId="23" xfId="4" applyFont="1" applyFill="1" applyBorder="1" applyAlignment="1">
      <alignment horizontal="left" vertical="center" wrapText="1" indent="1"/>
    </xf>
    <xf numFmtId="0" fontId="36" fillId="0" borderId="23" xfId="0" applyFont="1" applyBorder="1" applyAlignment="1" applyProtection="1">
      <alignment horizontal="center" vertical="center"/>
      <protection locked="0"/>
    </xf>
    <xf numFmtId="0" fontId="29" fillId="0" borderId="0" xfId="0" applyFont="1" applyAlignment="1">
      <alignment textRotation="180"/>
    </xf>
    <xf numFmtId="0" fontId="33" fillId="0" borderId="23" xfId="4" applyFont="1" applyFill="1" applyBorder="1" applyAlignment="1" applyProtection="1">
      <alignment horizontal="center" vertical="center" wrapText="1"/>
      <protection locked="0"/>
    </xf>
    <xf numFmtId="0" fontId="13" fillId="0" borderId="4" xfId="4" applyFont="1" applyFill="1" applyBorder="1" applyAlignment="1">
      <alignment horizontal="center" vertical="center"/>
    </xf>
    <xf numFmtId="0" fontId="13" fillId="0" borderId="0" xfId="4" applyFont="1" applyFill="1" applyAlignment="1">
      <alignment horizontal="center" vertical="center"/>
    </xf>
    <xf numFmtId="0" fontId="34" fillId="0" borderId="0" xfId="0" applyFont="1" applyAlignment="1">
      <alignment textRotation="180"/>
    </xf>
    <xf numFmtId="0" fontId="29" fillId="0" borderId="23" xfId="0" applyFont="1" applyBorder="1" applyAlignment="1" applyProtection="1">
      <alignment horizontal="center" vertical="center"/>
      <protection locked="0"/>
    </xf>
    <xf numFmtId="0" fontId="11" fillId="0" borderId="7" xfId="4" applyFont="1" applyFill="1" applyBorder="1" applyAlignment="1">
      <alignment horizontal="left" vertical="top"/>
    </xf>
    <xf numFmtId="0" fontId="13" fillId="0" borderId="41" xfId="4" applyFont="1" applyFill="1" applyBorder="1" applyAlignment="1">
      <alignment vertical="center" wrapText="1"/>
    </xf>
    <xf numFmtId="0" fontId="37" fillId="0" borderId="0" xfId="4" applyFont="1" applyFill="1" applyAlignment="1">
      <alignment horizontal="left" vertical="center" wrapText="1" indent="1"/>
    </xf>
    <xf numFmtId="0" fontId="12" fillId="0" borderId="0" xfId="0" applyFont="1"/>
    <xf numFmtId="0" fontId="12" fillId="0" borderId="0" xfId="0" applyFont="1" applyAlignment="1">
      <alignment vertical="center" textRotation="180"/>
    </xf>
    <xf numFmtId="0" fontId="32" fillId="0" borderId="0" xfId="0" applyFont="1" applyAlignment="1">
      <alignment horizontal="center" wrapText="1"/>
    </xf>
    <xf numFmtId="0" fontId="32" fillId="0" borderId="0" xfId="0" applyFont="1"/>
    <xf numFmtId="0" fontId="17" fillId="0" borderId="23" xfId="0" applyFont="1" applyBorder="1" applyAlignment="1">
      <alignment horizontal="center" vertical="center" wrapText="1"/>
    </xf>
    <xf numFmtId="0" fontId="32" fillId="0" borderId="23" xfId="0" applyFont="1" applyBorder="1" applyAlignment="1">
      <alignment horizontal="center" vertical="center"/>
    </xf>
    <xf numFmtId="0" fontId="12" fillId="0" borderId="23" xfId="0" applyFont="1" applyBorder="1" applyAlignment="1">
      <alignment horizontal="left" vertical="center" wrapText="1"/>
    </xf>
    <xf numFmtId="0" fontId="12" fillId="0" borderId="23" xfId="0" applyFont="1" applyBorder="1" applyAlignment="1">
      <alignment horizontal="center" vertical="center"/>
    </xf>
    <xf numFmtId="0" fontId="12" fillId="0" borderId="23" xfId="0" applyFont="1" applyBorder="1" applyProtection="1">
      <protection locked="0"/>
    </xf>
    <xf numFmtId="0" fontId="12" fillId="0" borderId="23" xfId="0" applyFont="1" applyBorder="1"/>
    <xf numFmtId="0" fontId="40" fillId="0" borderId="0" xfId="2" applyFont="1" applyFill="1" applyAlignment="1">
      <alignment horizontal="center"/>
    </xf>
    <xf numFmtId="0" fontId="41" fillId="0" borderId="43" xfId="2" applyFont="1" applyFill="1" applyBorder="1" applyAlignment="1">
      <alignment horizontal="center"/>
    </xf>
    <xf numFmtId="0" fontId="39" fillId="0" borderId="30" xfId="2" applyFont="1" applyFill="1" applyBorder="1" applyAlignment="1">
      <alignment horizontal="center"/>
    </xf>
    <xf numFmtId="0" fontId="39" fillId="0" borderId="29" xfId="2" applyFont="1" applyFill="1" applyBorder="1" applyAlignment="1">
      <alignment horizontal="center"/>
    </xf>
    <xf numFmtId="0" fontId="42" fillId="0" borderId="33" xfId="2" applyFont="1" applyFill="1" applyBorder="1" applyAlignment="1">
      <alignment vertical="center"/>
    </xf>
    <xf numFmtId="0" fontId="41" fillId="0" borderId="44" xfId="2" applyFont="1" applyFill="1" applyBorder="1" applyAlignment="1">
      <alignment wrapText="1"/>
    </xf>
    <xf numFmtId="2" fontId="2" fillId="0" borderId="33" xfId="2" applyNumberFormat="1" applyFont="1" applyFill="1" applyBorder="1" applyAlignment="1">
      <alignment horizontal="center" vertical="center"/>
    </xf>
    <xf numFmtId="2" fontId="2" fillId="0" borderId="34" xfId="2" applyNumberFormat="1" applyFont="1" applyFill="1" applyBorder="1" applyAlignment="1">
      <alignment horizontal="center" vertical="center"/>
    </xf>
    <xf numFmtId="0" fontId="43" fillId="0" borderId="24" xfId="2" applyFont="1" applyFill="1" applyBorder="1" applyAlignment="1">
      <alignment wrapText="1"/>
    </xf>
    <xf numFmtId="2" fontId="2" fillId="0" borderId="35" xfId="2" applyNumberFormat="1" applyFont="1" applyFill="1" applyBorder="1" applyAlignment="1">
      <alignment horizontal="center" vertical="center"/>
    </xf>
    <xf numFmtId="2" fontId="2" fillId="0" borderId="24" xfId="2" applyNumberFormat="1" applyFont="1" applyFill="1" applyBorder="1" applyAlignment="1">
      <alignment horizontal="center" vertical="center"/>
    </xf>
    <xf numFmtId="0" fontId="44" fillId="0" borderId="24" xfId="2" applyFont="1" applyFill="1" applyBorder="1" applyAlignment="1">
      <alignment wrapText="1"/>
    </xf>
    <xf numFmtId="0" fontId="2" fillId="0" borderId="0" xfId="2" applyFont="1" applyFill="1" applyAlignment="1">
      <alignment horizontal="left"/>
    </xf>
    <xf numFmtId="0" fontId="45" fillId="0" borderId="24" xfId="2" applyFont="1" applyFill="1" applyBorder="1" applyAlignment="1">
      <alignment horizontal="left" wrapText="1"/>
    </xf>
    <xf numFmtId="0" fontId="44" fillId="0" borderId="24" xfId="2" applyFont="1" applyFill="1" applyBorder="1" applyAlignment="1">
      <alignment horizontal="left" wrapText="1"/>
    </xf>
    <xf numFmtId="0" fontId="45" fillId="0" borderId="24" xfId="2" applyFont="1" applyFill="1" applyBorder="1" applyAlignment="1">
      <alignment horizontal="left" vertical="top" wrapText="1"/>
    </xf>
    <xf numFmtId="0" fontId="45" fillId="0" borderId="24" xfId="2" applyFont="1" applyFill="1" applyBorder="1" applyAlignment="1">
      <alignment wrapText="1"/>
    </xf>
    <xf numFmtId="0" fontId="39" fillId="0" borderId="24" xfId="2" applyFont="1" applyFill="1" applyBorder="1" applyAlignment="1">
      <alignment horizontal="left" wrapText="1"/>
    </xf>
    <xf numFmtId="0" fontId="44" fillId="0" borderId="24" xfId="2" applyFont="1" applyFill="1" applyBorder="1" applyAlignment="1">
      <alignment horizontal="left" wrapText="1" indent="2"/>
    </xf>
    <xf numFmtId="0" fontId="44" fillId="0" borderId="24" xfId="2" applyFont="1" applyFill="1" applyBorder="1" applyAlignment="1">
      <alignment horizontal="left" wrapText="1" indent="1"/>
    </xf>
    <xf numFmtId="0" fontId="46" fillId="0" borderId="24" xfId="2" applyFont="1" applyFill="1" applyBorder="1" applyAlignment="1">
      <alignment horizontal="left" wrapText="1"/>
    </xf>
    <xf numFmtId="0" fontId="41" fillId="0" borderId="24" xfId="2" applyFont="1" applyFill="1" applyBorder="1" applyAlignment="1">
      <alignment horizontal="left" wrapText="1"/>
    </xf>
    <xf numFmtId="0" fontId="46" fillId="0" borderId="24" xfId="2" applyFont="1" applyFill="1" applyBorder="1" applyAlignment="1">
      <alignment wrapText="1"/>
    </xf>
    <xf numFmtId="0" fontId="41" fillId="0" borderId="24" xfId="2" applyFont="1" applyFill="1" applyBorder="1" applyAlignment="1">
      <alignment wrapText="1"/>
    </xf>
    <xf numFmtId="0" fontId="44" fillId="0" borderId="24" xfId="2" applyFont="1" applyFill="1" applyBorder="1" applyAlignment="1">
      <alignment horizontal="left" vertical="top" wrapText="1"/>
    </xf>
    <xf numFmtId="0" fontId="43" fillId="0" borderId="24" xfId="2" applyFont="1" applyFill="1" applyBorder="1" applyAlignment="1">
      <alignment horizontal="left" wrapText="1"/>
    </xf>
    <xf numFmtId="0" fontId="43" fillId="0" borderId="24" xfId="2" applyFont="1" applyFill="1" applyBorder="1" applyAlignment="1">
      <alignment horizontal="left" vertical="top" wrapText="1"/>
    </xf>
    <xf numFmtId="0" fontId="47" fillId="0" borderId="24" xfId="2" applyFont="1" applyFill="1" applyBorder="1" applyAlignment="1">
      <alignment horizontal="left" wrapText="1"/>
    </xf>
    <xf numFmtId="0" fontId="38" fillId="0" borderId="24" xfId="2" applyFont="1" applyFill="1" applyBorder="1" applyAlignment="1">
      <alignment horizontal="left" wrapText="1"/>
    </xf>
    <xf numFmtId="0" fontId="43" fillId="0" borderId="24" xfId="2" applyFont="1" applyFill="1" applyBorder="1" applyAlignment="1">
      <alignment horizontal="left" wrapText="1" indent="1"/>
    </xf>
    <xf numFmtId="0" fontId="42" fillId="0" borderId="45" xfId="2" applyFont="1" applyFill="1" applyBorder="1" applyAlignment="1">
      <alignment vertical="center"/>
    </xf>
    <xf numFmtId="0" fontId="43" fillId="0" borderId="39" xfId="2" applyFont="1" applyFill="1" applyBorder="1" applyAlignment="1">
      <alignment horizontal="left" wrapText="1"/>
    </xf>
    <xf numFmtId="2" fontId="2" fillId="0" borderId="37" xfId="2" applyNumberFormat="1" applyFont="1" applyFill="1" applyBorder="1" applyAlignment="1">
      <alignment horizontal="center" vertical="center"/>
    </xf>
    <xf numFmtId="2" fontId="2" fillId="0" borderId="39" xfId="2" applyNumberFormat="1" applyFont="1" applyFill="1" applyBorder="1" applyAlignment="1">
      <alignment horizontal="center" vertical="center"/>
    </xf>
    <xf numFmtId="0" fontId="42" fillId="0" borderId="0" xfId="2" applyFont="1" applyFill="1" applyAlignment="1">
      <alignment vertical="center"/>
    </xf>
    <xf numFmtId="0" fontId="44" fillId="0" borderId="0" xfId="2" applyFont="1" applyFill="1" applyAlignment="1">
      <alignment wrapText="1"/>
    </xf>
    <xf numFmtId="2" fontId="2" fillId="0" borderId="0" xfId="2" applyNumberFormat="1" applyFont="1" applyFill="1" applyAlignment="1">
      <alignment horizontal="center" vertical="center"/>
    </xf>
    <xf numFmtId="0" fontId="45" fillId="0" borderId="0" xfId="2" applyFont="1" applyFill="1" applyAlignment="1">
      <alignment wrapText="1"/>
    </xf>
    <xf numFmtId="0" fontId="44" fillId="0" borderId="0" xfId="2" applyFont="1" applyFill="1" applyAlignment="1">
      <alignment horizontal="left" wrapText="1" indent="2"/>
    </xf>
    <xf numFmtId="0" fontId="44" fillId="0" borderId="0" xfId="2" applyFont="1" applyFill="1" applyAlignment="1">
      <alignment horizontal="left" wrapText="1" indent="4"/>
    </xf>
    <xf numFmtId="0" fontId="44" fillId="0" borderId="0" xfId="2" applyFont="1" applyFill="1" applyAlignment="1">
      <alignment horizontal="left" wrapText="1"/>
    </xf>
    <xf numFmtId="0" fontId="44" fillId="0" borderId="0" xfId="2" applyFont="1" applyFill="1" applyAlignment="1">
      <alignment horizontal="left" wrapText="1" indent="7"/>
    </xf>
    <xf numFmtId="0" fontId="42" fillId="0" borderId="0" xfId="2" applyFont="1" applyFill="1"/>
    <xf numFmtId="0" fontId="44" fillId="0" borderId="0" xfId="2" applyFont="1" applyFill="1"/>
    <xf numFmtId="0" fontId="5" fillId="0" borderId="0" xfId="2" applyFont="1" applyFill="1" applyAlignment="1">
      <alignment horizontal="center" vertical="top" wrapText="1"/>
    </xf>
    <xf numFmtId="0" fontId="6" fillId="0" borderId="0" xfId="2" applyFont="1" applyFill="1" applyAlignment="1">
      <alignment horizontal="center" vertical="top"/>
    </xf>
    <xf numFmtId="0" fontId="6" fillId="0" borderId="0" xfId="2" applyFont="1" applyFill="1" applyAlignment="1">
      <alignment vertical="top"/>
    </xf>
    <xf numFmtId="0" fontId="7" fillId="0" borderId="1" xfId="2" applyFont="1" applyFill="1" applyBorder="1" applyAlignment="1">
      <alignment horizontal="left" vertical="top" wrapText="1"/>
    </xf>
    <xf numFmtId="0" fontId="2" fillId="0" borderId="2" xfId="2" applyFont="1" applyFill="1" applyBorder="1" applyAlignment="1">
      <alignment wrapText="1"/>
    </xf>
    <xf numFmtId="0" fontId="2" fillId="0" borderId="3" xfId="2" applyFont="1" applyFill="1" applyBorder="1" applyAlignment="1">
      <alignment wrapText="1"/>
    </xf>
    <xf numFmtId="0" fontId="2" fillId="0" borderId="4" xfId="2" applyFont="1" applyFill="1" applyBorder="1" applyAlignment="1">
      <alignment wrapText="1"/>
    </xf>
    <xf numFmtId="0" fontId="2" fillId="0" borderId="0" xfId="2" applyFont="1" applyFill="1" applyAlignment="1">
      <alignment wrapText="1"/>
    </xf>
    <xf numFmtId="0" fontId="2" fillId="0" borderId="5" xfId="2" applyFont="1" applyFill="1" applyBorder="1" applyAlignment="1">
      <alignment wrapText="1"/>
    </xf>
    <xf numFmtId="0" fontId="2" fillId="0" borderId="6" xfId="2" applyFont="1" applyFill="1" applyBorder="1" applyAlignment="1">
      <alignment wrapText="1"/>
    </xf>
    <xf numFmtId="0" fontId="2" fillId="0" borderId="7" xfId="2" applyFont="1" applyFill="1" applyBorder="1" applyAlignment="1">
      <alignment wrapText="1"/>
    </xf>
    <xf numFmtId="0" fontId="2" fillId="0" borderId="9" xfId="2" applyFont="1" applyFill="1" applyBorder="1" applyAlignment="1">
      <alignment wrapText="1"/>
    </xf>
    <xf numFmtId="0" fontId="5" fillId="0" borderId="4" xfId="0" applyFont="1" applyBorder="1" applyAlignment="1">
      <alignment vertical="top" wrapText="1"/>
    </xf>
    <xf numFmtId="0" fontId="5" fillId="0" borderId="0" xfId="0" applyFont="1" applyAlignment="1">
      <alignment vertical="top" wrapText="1"/>
    </xf>
    <xf numFmtId="0" fontId="8" fillId="4" borderId="6" xfId="0" applyFont="1" applyFill="1" applyBorder="1" applyAlignment="1" applyProtection="1">
      <alignment horizontal="left" vertical="top"/>
      <protection locked="0"/>
    </xf>
    <xf numFmtId="0" fontId="9" fillId="4" borderId="7" xfId="0" applyFont="1" applyFill="1" applyBorder="1" applyAlignment="1" applyProtection="1">
      <alignment horizontal="left" vertical="top"/>
      <protection locked="0"/>
    </xf>
    <xf numFmtId="0" fontId="9" fillId="0" borderId="7" xfId="0" applyFont="1" applyBorder="1" applyAlignment="1" applyProtection="1">
      <alignment vertical="top"/>
      <protection locked="0"/>
    </xf>
    <xf numFmtId="0" fontId="6" fillId="0" borderId="4" xfId="0" applyFont="1" applyBorder="1" applyAlignment="1">
      <alignment horizontal="left" vertical="top"/>
    </xf>
    <xf numFmtId="0" fontId="0" fillId="0" borderId="0" xfId="0" applyAlignment="1">
      <alignment horizontal="left" vertical="top"/>
    </xf>
    <xf numFmtId="0" fontId="9" fillId="4" borderId="6" xfId="0" applyFont="1" applyFill="1" applyBorder="1" applyAlignment="1" applyProtection="1">
      <alignment horizontal="center" vertical="top"/>
      <protection locked="0"/>
    </xf>
    <xf numFmtId="0" fontId="9" fillId="4" borderId="7" xfId="0" applyFont="1" applyFill="1" applyBorder="1" applyAlignment="1" applyProtection="1">
      <alignment horizontal="center" vertical="top"/>
      <protection locked="0"/>
    </xf>
    <xf numFmtId="0" fontId="5" fillId="0" borderId="0" xfId="0" applyFont="1" applyAlignment="1">
      <alignment horizontal="right" vertical="top"/>
    </xf>
    <xf numFmtId="0" fontId="0" fillId="0" borderId="0" xfId="0" applyAlignment="1">
      <alignment vertical="top"/>
    </xf>
    <xf numFmtId="0" fontId="11" fillId="0" borderId="4" xfId="2" applyFont="1" applyFill="1" applyBorder="1" applyAlignment="1">
      <alignment horizontal="center" vertical="top" wrapText="1"/>
    </xf>
    <xf numFmtId="0" fontId="2" fillId="0" borderId="0" xfId="2" applyFont="1" applyFill="1"/>
    <xf numFmtId="0" fontId="2" fillId="0" borderId="5" xfId="2" applyFont="1" applyFill="1" applyBorder="1"/>
    <xf numFmtId="0" fontId="6" fillId="0" borderId="4" xfId="0" applyFont="1" applyBorder="1" applyAlignment="1">
      <alignment vertical="top"/>
    </xf>
    <xf numFmtId="0" fontId="6" fillId="0" borderId="0" xfId="0" applyFont="1" applyAlignment="1">
      <alignment vertical="top"/>
    </xf>
    <xf numFmtId="0" fontId="8" fillId="4" borderId="7" xfId="0" applyFont="1" applyFill="1" applyBorder="1" applyAlignment="1" applyProtection="1">
      <alignment horizontal="left" vertical="top"/>
      <protection locked="0"/>
    </xf>
    <xf numFmtId="0" fontId="12" fillId="0" borderId="4" xfId="2" applyFont="1" applyFill="1" applyBorder="1" applyAlignment="1">
      <alignment horizontal="center"/>
    </xf>
    <xf numFmtId="0" fontId="12" fillId="0" borderId="0" xfId="2" applyFont="1" applyFill="1" applyAlignment="1">
      <alignment horizontal="center"/>
    </xf>
    <xf numFmtId="0" fontId="12" fillId="0" borderId="5" xfId="2" applyFont="1" applyFill="1" applyBorder="1" applyAlignment="1">
      <alignment horizontal="center"/>
    </xf>
    <xf numFmtId="0" fontId="6" fillId="0" borderId="4" xfId="0" applyFont="1" applyBorder="1" applyAlignment="1">
      <alignment vertical="top" wrapText="1"/>
    </xf>
    <xf numFmtId="0" fontId="6" fillId="0" borderId="0" xfId="0" applyFont="1" applyAlignment="1">
      <alignment vertical="top" wrapText="1"/>
    </xf>
    <xf numFmtId="0" fontId="5" fillId="0" borderId="0" xfId="0" applyFont="1" applyAlignment="1">
      <alignment horizontal="right" vertical="top" wrapText="1"/>
    </xf>
    <xf numFmtId="0" fontId="6" fillId="4" borderId="7" xfId="0" applyFont="1" applyFill="1" applyBorder="1" applyAlignment="1" applyProtection="1">
      <alignment horizontal="left" vertical="top"/>
      <protection locked="0"/>
    </xf>
    <xf numFmtId="0" fontId="0" fillId="0" borderId="7" xfId="0" applyBorder="1" applyAlignment="1" applyProtection="1">
      <alignment vertical="top"/>
      <protection locked="0"/>
    </xf>
    <xf numFmtId="0" fontId="11" fillId="0" borderId="0" xfId="2" applyFont="1" applyFill="1" applyAlignment="1">
      <alignment horizontal="center" vertical="top" wrapText="1"/>
    </xf>
    <xf numFmtId="0" fontId="11" fillId="0" borderId="5" xfId="2" applyFont="1" applyFill="1" applyBorder="1" applyAlignment="1">
      <alignment horizontal="center" vertical="top" wrapText="1"/>
    </xf>
    <xf numFmtId="0" fontId="0" fillId="4" borderId="7" xfId="0" applyFill="1" applyBorder="1" applyAlignment="1" applyProtection="1">
      <alignment vertical="top"/>
      <protection locked="0"/>
    </xf>
    <xf numFmtId="0" fontId="2" fillId="0" borderId="0" xfId="2" applyFont="1" applyFill="1" applyAlignment="1">
      <alignment horizontal="center" vertical="top"/>
    </xf>
    <xf numFmtId="0" fontId="2" fillId="0" borderId="5" xfId="2" applyFont="1" applyFill="1" applyBorder="1" applyAlignment="1">
      <alignment horizontal="center" vertical="top"/>
    </xf>
    <xf numFmtId="0" fontId="13" fillId="0" borderId="4" xfId="2" applyFont="1" applyFill="1" applyBorder="1" applyAlignment="1">
      <alignment horizontal="center" vertical="top"/>
    </xf>
    <xf numFmtId="0" fontId="5" fillId="0" borderId="4" xfId="0" applyFont="1" applyBorder="1" applyAlignment="1">
      <alignment vertical="top"/>
    </xf>
    <xf numFmtId="49" fontId="10" fillId="4" borderId="7" xfId="0" applyNumberFormat="1" applyFont="1" applyFill="1" applyBorder="1" applyAlignment="1" applyProtection="1">
      <alignment horizontal="center" vertical="top"/>
      <protection locked="0"/>
    </xf>
    <xf numFmtId="0" fontId="11" fillId="0" borderId="0" xfId="2" applyFont="1" applyFill="1" applyAlignment="1">
      <alignment horizontal="center" vertical="top"/>
    </xf>
    <xf numFmtId="0" fontId="11" fillId="0" borderId="5" xfId="2" applyFont="1" applyFill="1" applyBorder="1" applyAlignment="1">
      <alignment horizontal="center" vertical="top"/>
    </xf>
    <xf numFmtId="0" fontId="11" fillId="0" borderId="4" xfId="2" applyFont="1" applyFill="1" applyBorder="1" applyAlignment="1">
      <alignment horizontal="center" vertical="top"/>
    </xf>
    <xf numFmtId="0" fontId="5" fillId="0" borderId="0" xfId="0" applyFont="1" applyAlignment="1">
      <alignment vertical="top"/>
    </xf>
    <xf numFmtId="49" fontId="6" fillId="4" borderId="7" xfId="0" applyNumberFormat="1" applyFont="1" applyFill="1" applyBorder="1" applyAlignment="1" applyProtection="1">
      <alignment horizontal="center" vertical="top"/>
      <protection locked="0"/>
    </xf>
    <xf numFmtId="0" fontId="6" fillId="0" borderId="0" xfId="0" applyFont="1" applyAlignment="1">
      <alignment horizontal="right" vertical="top"/>
    </xf>
    <xf numFmtId="0" fontId="0" fillId="0" borderId="0" xfId="0" applyAlignment="1">
      <alignment horizontal="right"/>
    </xf>
    <xf numFmtId="49" fontId="10" fillId="4" borderId="6" xfId="0" applyNumberFormat="1" applyFont="1" applyFill="1" applyBorder="1" applyAlignment="1" applyProtection="1">
      <alignment horizontal="center" vertical="top"/>
      <protection locked="0"/>
    </xf>
    <xf numFmtId="0" fontId="0" fillId="0" borderId="0" xfId="0"/>
    <xf numFmtId="0" fontId="5" fillId="5" borderId="4" xfId="0" applyFont="1" applyFill="1" applyBorder="1" applyAlignment="1">
      <alignment horizontal="center" vertical="top"/>
    </xf>
    <xf numFmtId="0" fontId="3" fillId="5" borderId="0" xfId="0" applyFont="1" applyFill="1" applyAlignment="1">
      <alignment vertical="top"/>
    </xf>
    <xf numFmtId="0" fontId="3" fillId="5" borderId="5" xfId="0" applyFont="1" applyFill="1" applyBorder="1" applyAlignment="1">
      <alignment vertical="top"/>
    </xf>
    <xf numFmtId="0" fontId="14" fillId="0" borderId="0" xfId="0" applyFont="1" applyAlignment="1">
      <alignment vertical="top" wrapText="1"/>
    </xf>
    <xf numFmtId="0" fontId="15" fillId="0" borderId="4" xfId="0" applyFont="1" applyBorder="1" applyAlignment="1">
      <alignment vertical="top" wrapText="1"/>
    </xf>
    <xf numFmtId="0" fontId="16" fillId="0" borderId="0" xfId="0" applyFont="1" applyAlignment="1">
      <alignment vertical="top" wrapText="1"/>
    </xf>
    <xf numFmtId="0" fontId="16" fillId="0" borderId="0" xfId="0" applyFont="1" applyAlignment="1">
      <alignment vertical="top"/>
    </xf>
    <xf numFmtId="0" fontId="10" fillId="4" borderId="7" xfId="0" applyFont="1" applyFill="1" applyBorder="1" applyAlignment="1" applyProtection="1">
      <alignment horizontal="left" vertical="center"/>
      <protection locked="0"/>
    </xf>
    <xf numFmtId="0" fontId="0" fillId="4" borderId="7" xfId="0" applyFill="1" applyBorder="1" applyAlignment="1" applyProtection="1">
      <alignment vertical="center"/>
      <protection locked="0"/>
    </xf>
    <xf numFmtId="0" fontId="0" fillId="0" borderId="7" xfId="0" applyBorder="1" applyAlignment="1" applyProtection="1">
      <alignment vertical="center"/>
      <protection locked="0"/>
    </xf>
    <xf numFmtId="0" fontId="10" fillId="4" borderId="8" xfId="0" applyFont="1" applyFill="1" applyBorder="1" applyAlignment="1" applyProtection="1">
      <alignment horizontal="left" vertical="center"/>
      <protection locked="0"/>
    </xf>
    <xf numFmtId="0" fontId="0" fillId="4" borderId="8" xfId="0" applyFill="1" applyBorder="1" applyAlignment="1" applyProtection="1">
      <alignment vertical="center"/>
      <protection locked="0"/>
    </xf>
    <xf numFmtId="0" fontId="0" fillId="0" borderId="8" xfId="0" applyBorder="1" applyAlignment="1" applyProtection="1">
      <alignment vertical="center"/>
      <protection locked="0"/>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2" fillId="4" borderId="7" xfId="0" applyFont="1" applyFill="1" applyBorder="1" applyAlignment="1" applyProtection="1">
      <alignment horizontal="right" vertical="top"/>
      <protection locked="0"/>
    </xf>
    <xf numFmtId="49" fontId="12" fillId="4" borderId="7" xfId="0" applyNumberFormat="1" applyFont="1" applyFill="1" applyBorder="1" applyAlignment="1" applyProtection="1">
      <alignment horizontal="center"/>
      <protection locked="0"/>
    </xf>
    <xf numFmtId="49" fontId="12" fillId="4" borderId="9" xfId="0" applyNumberFormat="1" applyFont="1" applyFill="1" applyBorder="1" applyAlignment="1" applyProtection="1">
      <alignment horizontal="center"/>
      <protection locked="0"/>
    </xf>
    <xf numFmtId="0" fontId="21" fillId="0" borderId="23" xfId="4" applyFont="1" applyFill="1" applyBorder="1" applyAlignment="1">
      <alignment horizontal="center" vertical="center" wrapText="1"/>
    </xf>
    <xf numFmtId="0" fontId="20" fillId="0" borderId="1" xfId="4" applyFont="1" applyFill="1" applyBorder="1" applyAlignment="1">
      <alignment horizontal="center" vertical="center" wrapText="1"/>
    </xf>
    <xf numFmtId="0" fontId="20" fillId="0" borderId="3" xfId="4" applyFont="1" applyFill="1" applyBorder="1" applyAlignment="1">
      <alignment horizontal="center" vertical="center" wrapText="1"/>
    </xf>
    <xf numFmtId="0" fontId="20" fillId="0" borderId="4" xfId="4" applyFont="1" applyFill="1" applyBorder="1" applyAlignment="1">
      <alignment horizontal="center" vertical="center" wrapText="1"/>
    </xf>
    <xf numFmtId="0" fontId="20" fillId="0" borderId="5" xfId="4" applyFont="1" applyFill="1" applyBorder="1" applyAlignment="1">
      <alignment horizontal="center" vertical="center" wrapText="1"/>
    </xf>
    <xf numFmtId="0" fontId="20" fillId="0" borderId="6" xfId="4" applyFont="1" applyFill="1" applyBorder="1" applyAlignment="1">
      <alignment horizontal="center" vertical="center" wrapText="1"/>
    </xf>
    <xf numFmtId="0" fontId="20" fillId="0" borderId="9" xfId="4" applyFont="1" applyFill="1" applyBorder="1" applyAlignment="1">
      <alignment horizontal="center" vertical="center" wrapText="1"/>
    </xf>
    <xf numFmtId="0" fontId="5" fillId="0" borderId="11" xfId="4" applyFont="1" applyFill="1" applyBorder="1" applyAlignment="1">
      <alignment horizontal="center" vertical="center" wrapText="1"/>
    </xf>
    <xf numFmtId="0" fontId="20" fillId="0" borderId="2" xfId="4" applyFont="1" applyFill="1" applyBorder="1" applyAlignment="1">
      <alignment horizontal="center" vertical="center" wrapText="1"/>
    </xf>
    <xf numFmtId="0" fontId="18" fillId="0" borderId="3" xfId="0" applyFont="1" applyBorder="1"/>
    <xf numFmtId="0" fontId="18" fillId="0" borderId="0" xfId="0" applyFont="1"/>
    <xf numFmtId="0" fontId="18" fillId="0" borderId="5" xfId="0" applyFont="1" applyBorder="1"/>
    <xf numFmtId="0" fontId="18" fillId="0" borderId="7" xfId="0" applyFont="1" applyBorder="1"/>
    <xf numFmtId="0" fontId="18" fillId="0" borderId="9" xfId="0" applyFont="1" applyBorder="1"/>
    <xf numFmtId="0" fontId="19" fillId="0" borderId="19" xfId="4" applyFont="1" applyFill="1" applyBorder="1" applyAlignment="1">
      <alignment horizontal="center" vertical="center" wrapText="1"/>
    </xf>
    <xf numFmtId="0" fontId="18" fillId="0" borderId="8" xfId="0" applyFont="1" applyBorder="1"/>
    <xf numFmtId="0" fontId="18" fillId="0" borderId="10" xfId="0" applyFont="1" applyBorder="1"/>
    <xf numFmtId="0" fontId="20" fillId="0" borderId="15" xfId="4" applyFont="1" applyFill="1" applyBorder="1" applyAlignment="1">
      <alignment horizontal="center" vertical="center" wrapText="1"/>
    </xf>
    <xf numFmtId="0" fontId="20" fillId="0" borderId="16" xfId="4" applyFont="1" applyFill="1" applyBorder="1" applyAlignment="1">
      <alignment horizontal="center" vertical="center" wrapText="1"/>
    </xf>
    <xf numFmtId="0" fontId="20" fillId="0" borderId="17" xfId="4" applyFont="1" applyFill="1" applyBorder="1" applyAlignment="1">
      <alignment horizontal="center" vertical="center" wrapText="1"/>
    </xf>
    <xf numFmtId="0" fontId="20" fillId="0" borderId="7" xfId="4" applyFont="1" applyFill="1" applyBorder="1" applyAlignment="1">
      <alignment horizontal="center" vertical="center" wrapText="1"/>
    </xf>
    <xf numFmtId="0" fontId="20" fillId="0" borderId="20" xfId="4" applyFont="1" applyFill="1" applyBorder="1" applyAlignment="1">
      <alignment horizontal="center" vertical="center" wrapText="1"/>
    </xf>
    <xf numFmtId="0" fontId="21" fillId="0" borderId="1" xfId="4" applyFont="1" applyFill="1" applyBorder="1" applyAlignment="1">
      <alignment horizontal="center" vertical="center" wrapText="1"/>
    </xf>
    <xf numFmtId="0" fontId="21" fillId="0" borderId="21" xfId="4" applyFont="1" applyFill="1" applyBorder="1" applyAlignment="1">
      <alignment horizontal="center" vertical="center" wrapText="1"/>
    </xf>
    <xf numFmtId="0" fontId="21" fillId="0" borderId="4" xfId="4" applyFont="1" applyFill="1" applyBorder="1" applyAlignment="1">
      <alignment horizontal="center" vertical="center" wrapText="1"/>
    </xf>
    <xf numFmtId="0" fontId="21" fillId="0" borderId="22" xfId="4" applyFont="1" applyFill="1" applyBorder="1" applyAlignment="1">
      <alignment horizontal="center" vertical="center" wrapText="1"/>
    </xf>
    <xf numFmtId="0" fontId="21" fillId="0" borderId="6" xfId="4" applyFont="1" applyFill="1" applyBorder="1" applyAlignment="1">
      <alignment horizontal="center" vertical="center" wrapText="1"/>
    </xf>
    <xf numFmtId="0" fontId="21" fillId="0" borderId="20" xfId="4" applyFont="1" applyFill="1" applyBorder="1" applyAlignment="1">
      <alignment horizontal="center" vertical="center" wrapText="1"/>
    </xf>
    <xf numFmtId="0" fontId="21" fillId="0" borderId="3" xfId="4" applyFont="1" applyFill="1" applyBorder="1" applyAlignment="1">
      <alignment horizontal="center" vertical="center" wrapText="1"/>
    </xf>
    <xf numFmtId="0" fontId="21" fillId="0" borderId="5" xfId="4" applyFont="1" applyFill="1" applyBorder="1" applyAlignment="1">
      <alignment horizontal="center" vertical="center" wrapText="1"/>
    </xf>
    <xf numFmtId="0" fontId="21" fillId="0" borderId="9" xfId="4" applyFont="1" applyFill="1" applyBorder="1" applyAlignment="1">
      <alignment horizontal="center" vertical="center" wrapText="1"/>
    </xf>
    <xf numFmtId="0" fontId="22" fillId="0" borderId="19" xfId="0" applyFont="1" applyBorder="1" applyAlignment="1">
      <alignment horizontal="center" vertical="center" wrapText="1"/>
    </xf>
    <xf numFmtId="0" fontId="22" fillId="0" borderId="10" xfId="0" applyFont="1" applyBorder="1" applyAlignment="1">
      <alignment horizontal="center" vertical="center"/>
    </xf>
    <xf numFmtId="0" fontId="6" fillId="0" borderId="12" xfId="4" applyFont="1" applyFill="1" applyBorder="1" applyAlignment="1">
      <alignment horizontal="center" vertical="center" wrapText="1"/>
    </xf>
    <xf numFmtId="0" fontId="6" fillId="0" borderId="18" xfId="4" applyFont="1" applyFill="1" applyBorder="1" applyAlignment="1">
      <alignment horizontal="center" vertical="center" wrapText="1"/>
    </xf>
    <xf numFmtId="0" fontId="21" fillId="0" borderId="19" xfId="4" applyFont="1" applyFill="1" applyBorder="1" applyAlignment="1">
      <alignment horizontal="center" vertical="center" wrapText="1"/>
    </xf>
    <xf numFmtId="0" fontId="21" fillId="0" borderId="10" xfId="4" applyFont="1" applyFill="1" applyBorder="1" applyAlignment="1">
      <alignment horizontal="center" vertical="center" wrapText="1"/>
    </xf>
    <xf numFmtId="0" fontId="19" fillId="0" borderId="0" xfId="0" applyFont="1" applyAlignment="1">
      <alignment horizontal="left" vertical="top" wrapText="1"/>
    </xf>
    <xf numFmtId="0" fontId="20" fillId="0" borderId="19" xfId="4" applyFont="1" applyFill="1" applyBorder="1" applyAlignment="1">
      <alignment horizontal="center" vertical="center" wrapText="1"/>
    </xf>
    <xf numFmtId="0" fontId="20" fillId="0" borderId="8" xfId="4" applyFont="1" applyFill="1" applyBorder="1" applyAlignment="1">
      <alignment horizontal="center" vertical="center" wrapText="1"/>
    </xf>
    <xf numFmtId="0" fontId="19" fillId="0" borderId="13" xfId="4" applyFont="1" applyFill="1" applyBorder="1" applyAlignment="1">
      <alignment horizontal="center" vertical="center" wrapText="1"/>
    </xf>
    <xf numFmtId="0" fontId="19" fillId="0" borderId="14" xfId="4" applyFont="1" applyFill="1" applyBorder="1" applyAlignment="1">
      <alignment horizontal="center" vertical="center" wrapText="1"/>
    </xf>
    <xf numFmtId="0" fontId="22" fillId="0" borderId="0" xfId="0" applyFont="1" applyAlignment="1">
      <alignment horizontal="left" vertical="center"/>
    </xf>
    <xf numFmtId="0" fontId="26"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wrapText="1"/>
    </xf>
    <xf numFmtId="0" fontId="18" fillId="0" borderId="0" xfId="0" applyFont="1" applyAlignment="1">
      <alignment horizontal="center" wrapText="1"/>
    </xf>
    <xf numFmtId="0" fontId="6" fillId="0" borderId="3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34" xfId="0" applyFont="1" applyBorder="1" applyAlignment="1">
      <alignment horizontal="center" vertical="center" wrapText="1"/>
    </xf>
    <xf numFmtId="0" fontId="18" fillId="0" borderId="24" xfId="0" applyFont="1" applyBorder="1" applyAlignment="1">
      <alignment horizontal="center" vertical="center"/>
    </xf>
    <xf numFmtId="0" fontId="31" fillId="0" borderId="19" xfId="4" applyFont="1" applyFill="1" applyBorder="1" applyAlignment="1">
      <alignment horizontal="center" vertical="center" wrapText="1"/>
    </xf>
    <xf numFmtId="0" fontId="31" fillId="0" borderId="8" xfId="4"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30" fillId="0" borderId="23" xfId="4" applyFont="1" applyFill="1" applyBorder="1" applyAlignment="1">
      <alignment horizontal="center" vertical="center" wrapText="1"/>
    </xf>
    <xf numFmtId="0" fontId="33" fillId="0" borderId="26" xfId="4" applyFont="1" applyFill="1" applyBorder="1" applyAlignment="1">
      <alignment horizontal="center" vertical="center" wrapText="1"/>
    </xf>
    <xf numFmtId="0" fontId="33" fillId="0" borderId="42" xfId="4" applyFont="1" applyFill="1" applyBorder="1" applyAlignment="1">
      <alignment horizontal="center" vertical="center" wrapText="1"/>
    </xf>
    <xf numFmtId="0" fontId="30" fillId="0" borderId="19" xfId="4" applyFont="1" applyFill="1" applyBorder="1" applyAlignment="1">
      <alignment horizontal="center" vertical="center" wrapText="1"/>
    </xf>
    <xf numFmtId="0" fontId="30" fillId="0" borderId="8" xfId="4" applyFont="1" applyFill="1" applyBorder="1" applyAlignment="1">
      <alignment horizontal="center" vertical="center" wrapText="1"/>
    </xf>
    <xf numFmtId="0" fontId="33" fillId="0" borderId="41" xfId="4" applyFont="1" applyFill="1" applyBorder="1" applyAlignment="1">
      <alignment horizontal="center" vertical="center" wrapText="1"/>
    </xf>
    <xf numFmtId="0" fontId="30" fillId="0" borderId="7" xfId="4" applyFont="1" applyFill="1" applyBorder="1" applyAlignment="1">
      <alignment horizontal="left" vertical="center" wrapText="1"/>
    </xf>
    <xf numFmtId="0" fontId="34" fillId="0" borderId="19" xfId="0" applyFont="1" applyBorder="1" applyAlignment="1">
      <alignment horizontal="center" vertical="center" wrapText="1"/>
    </xf>
    <xf numFmtId="0" fontId="33"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34" fillId="0" borderId="26" xfId="0" applyFont="1" applyBorder="1" applyAlignment="1">
      <alignment horizontal="center" vertical="center" wrapText="1"/>
    </xf>
    <xf numFmtId="0" fontId="33" fillId="0" borderId="42" xfId="0" applyFont="1" applyBorder="1" applyAlignment="1">
      <alignment horizontal="center" vertical="center" wrapText="1"/>
    </xf>
    <xf numFmtId="0" fontId="33" fillId="0" borderId="26" xfId="0" applyFont="1" applyBorder="1" applyAlignment="1">
      <alignment horizontal="center" vertical="center" wrapText="1"/>
    </xf>
    <xf numFmtId="0" fontId="13" fillId="0" borderId="26" xfId="4" applyFont="1" applyFill="1" applyBorder="1" applyAlignment="1">
      <alignment horizontal="center" vertical="center" wrapText="1"/>
    </xf>
    <xf numFmtId="0" fontId="13" fillId="0" borderId="41" xfId="4" applyFont="1" applyFill="1" applyBorder="1" applyAlignment="1">
      <alignment horizontal="center" vertical="center" wrapText="1"/>
    </xf>
    <xf numFmtId="0" fontId="30" fillId="0" borderId="1" xfId="4" applyFont="1" applyFill="1" applyBorder="1" applyAlignment="1">
      <alignment horizontal="center" vertical="center" wrapText="1"/>
    </xf>
    <xf numFmtId="0" fontId="30" fillId="0" borderId="2" xfId="4" applyFont="1" applyFill="1" applyBorder="1" applyAlignment="1">
      <alignment horizontal="center" vertical="center" wrapText="1"/>
    </xf>
    <xf numFmtId="0" fontId="30" fillId="0" borderId="3" xfId="4" applyFont="1" applyFill="1" applyBorder="1" applyAlignment="1">
      <alignment horizontal="center" vertical="center" wrapText="1"/>
    </xf>
    <xf numFmtId="0" fontId="30" fillId="0" borderId="4" xfId="4" applyFont="1" applyFill="1" applyBorder="1" applyAlignment="1">
      <alignment horizontal="center" vertical="center" wrapText="1"/>
    </xf>
    <xf numFmtId="0" fontId="30" fillId="0" borderId="0" xfId="4" applyFont="1" applyFill="1" applyAlignment="1">
      <alignment horizontal="center" vertical="center" wrapText="1"/>
    </xf>
    <xf numFmtId="0" fontId="30" fillId="0" borderId="5" xfId="4" applyFont="1" applyFill="1" applyBorder="1" applyAlignment="1">
      <alignment horizontal="center" vertical="center" wrapText="1"/>
    </xf>
    <xf numFmtId="0" fontId="33" fillId="0" borderId="0" xfId="4" applyFont="1" applyFill="1" applyAlignment="1">
      <alignment horizontal="center" vertical="center" wrapText="1"/>
    </xf>
    <xf numFmtId="0" fontId="30" fillId="0" borderId="0" xfId="4" applyFont="1" applyFill="1" applyAlignment="1">
      <alignment horizontal="left" vertical="center" wrapText="1"/>
    </xf>
    <xf numFmtId="0" fontId="11" fillId="0" borderId="7" xfId="0" applyFont="1" applyBorder="1" applyAlignment="1">
      <alignment horizontal="center" vertical="top" wrapText="1"/>
    </xf>
    <xf numFmtId="0" fontId="33" fillId="0" borderId="1" xfId="4" applyFont="1" applyFill="1" applyBorder="1" applyAlignment="1">
      <alignment horizontal="center" vertical="center" wrapText="1"/>
    </xf>
    <xf numFmtId="0" fontId="33" fillId="0" borderId="3" xfId="4" applyFont="1" applyFill="1" applyBorder="1" applyAlignment="1">
      <alignment horizontal="center" vertical="center" wrapText="1"/>
    </xf>
    <xf numFmtId="0" fontId="33" fillId="0" borderId="4" xfId="4" applyFont="1" applyFill="1" applyBorder="1" applyAlignment="1">
      <alignment horizontal="center" vertical="center" wrapText="1"/>
    </xf>
    <xf numFmtId="0" fontId="33" fillId="0" borderId="5" xfId="4" applyFont="1" applyFill="1" applyBorder="1" applyAlignment="1">
      <alignment horizontal="center" vertical="center" wrapText="1"/>
    </xf>
    <xf numFmtId="0" fontId="33" fillId="0" borderId="6" xfId="4" applyFont="1" applyFill="1" applyBorder="1" applyAlignment="1">
      <alignment horizontal="center" vertical="center" wrapText="1"/>
    </xf>
    <xf numFmtId="0" fontId="33" fillId="0" borderId="9" xfId="4" applyFont="1" applyFill="1" applyBorder="1" applyAlignment="1">
      <alignment horizontal="center" vertical="center" wrapText="1"/>
    </xf>
    <xf numFmtId="0" fontId="33" fillId="0" borderId="19" xfId="4" applyFont="1" applyFill="1" applyBorder="1" applyAlignment="1">
      <alignment horizontal="center" vertical="center" wrapText="1"/>
    </xf>
    <xf numFmtId="0" fontId="33" fillId="0" borderId="10" xfId="4" applyFont="1" applyFill="1" applyBorder="1" applyAlignment="1">
      <alignment horizontal="center" vertical="center" wrapText="1"/>
    </xf>
    <xf numFmtId="0" fontId="33" fillId="0" borderId="8" xfId="4" applyFont="1" applyFill="1" applyBorder="1" applyAlignment="1">
      <alignment horizontal="center" vertical="center" wrapText="1"/>
    </xf>
    <xf numFmtId="0" fontId="33" fillId="0" borderId="2" xfId="4" applyFont="1" applyFill="1" applyBorder="1" applyAlignment="1">
      <alignment horizontal="center" vertical="center" wrapText="1"/>
    </xf>
    <xf numFmtId="0" fontId="33" fillId="0" borderId="7" xfId="4" applyFont="1" applyFill="1" applyBorder="1" applyAlignment="1">
      <alignment horizontal="center" vertical="center" wrapText="1"/>
    </xf>
    <xf numFmtId="0" fontId="32" fillId="0" borderId="0" xfId="0" applyFont="1" applyAlignment="1">
      <alignment horizontal="center" wrapText="1"/>
    </xf>
    <xf numFmtId="0" fontId="38" fillId="0" borderId="0" xfId="2" applyFont="1" applyFill="1" applyAlignment="1">
      <alignment horizontal="center"/>
    </xf>
    <xf numFmtId="0" fontId="39" fillId="0" borderId="11" xfId="2" applyFont="1" applyFill="1" applyBorder="1" applyAlignment="1">
      <alignment horizontal="center"/>
    </xf>
    <xf numFmtId="0" fontId="2" fillId="0" borderId="11" xfId="2" applyFont="1" applyFill="1" applyBorder="1"/>
  </cellXfs>
  <cellStyles count="5">
    <cellStyle name="Normal_F32" xfId="1" xr:uid="{00000000-0005-0000-0000-000012000000}"/>
    <cellStyle name="Акцент1" xfId="2" builtinId="29"/>
    <cellStyle name="Обычный" xfId="0" builtinId="0"/>
    <cellStyle name="Обычный 2" xfId="3" xr:uid="{00000000-0005-0000-0000-000027000000}"/>
    <cellStyle name="Плохой" xfId="4" builtinId="27"/>
  </cellStyles>
  <dxfs count="735">
    <dxf>
      <fill>
        <patternFill patternType="solid">
          <fgColor indexed="46"/>
          <bgColor indexed="46"/>
        </patternFill>
      </fill>
    </dxf>
    <dxf>
      <fill>
        <patternFill patternType="solid">
          <fgColor indexed="46"/>
          <bgColor indexed="46"/>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46"/>
          <bgColor indexed="46"/>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46"/>
          <bgColor indexed="46"/>
        </patternFill>
      </fill>
    </dxf>
    <dxf>
      <fill>
        <patternFill patternType="solid">
          <fgColor indexed="46"/>
          <bgColor indexed="46"/>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46"/>
          <bgColor indexed="46"/>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46"/>
          <bgColor indexed="46"/>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29"/>
          <bgColor indexed="29"/>
        </patternFill>
      </fill>
    </dxf>
    <dxf>
      <fill>
        <patternFill patternType="solid">
          <fgColor indexed="46"/>
          <bgColor indexed="46"/>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46"/>
          <bgColor indexed="46"/>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46"/>
          <bgColor indexed="46"/>
        </patternFill>
      </fill>
    </dxf>
    <dxf>
      <fill>
        <patternFill patternType="solid">
          <fgColor indexed="29"/>
          <bgColor indexed="29"/>
        </patternFill>
      </fill>
    </dxf>
    <dxf>
      <fill>
        <patternFill patternType="solid">
          <fgColor indexed="46"/>
          <bgColor indexed="46"/>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46"/>
          <bgColor indexed="46"/>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46"/>
          <bgColor indexed="46"/>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29"/>
          <bgColor indexed="29"/>
        </patternFill>
      </fill>
    </dxf>
    <dxf>
      <fill>
        <patternFill patternType="solid">
          <fgColor indexed="46"/>
          <bgColor indexed="46"/>
        </patternFill>
      </fill>
    </dxf>
    <dxf>
      <fill>
        <patternFill patternType="solid">
          <fgColor indexed="29"/>
          <bgColor indexed="29"/>
        </patternFill>
      </fill>
    </dxf>
    <dxf>
      <fill>
        <patternFill patternType="solid">
          <fgColor indexed="29"/>
          <bgColor indexed="29"/>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29"/>
          <bgColor indexed="29"/>
        </patternFill>
      </fill>
    </dxf>
    <dxf>
      <fill>
        <patternFill patternType="solid">
          <fgColor indexed="46"/>
          <bgColor indexed="46"/>
        </patternFill>
      </fill>
    </dxf>
    <dxf>
      <fill>
        <patternFill patternType="solid">
          <fgColor indexed="44"/>
          <bgColor indexed="44"/>
        </patternFill>
      </fill>
    </dxf>
    <dxf>
      <fill>
        <patternFill patternType="solid">
          <fgColor indexed="46"/>
          <bgColor indexed="46"/>
        </patternFill>
      </fill>
    </dxf>
    <dxf>
      <fill>
        <patternFill patternType="solid">
          <fgColor indexed="46"/>
          <bgColor indexed="46"/>
        </patternFill>
      </fill>
    </dxf>
    <dxf>
      <fill>
        <patternFill patternType="solid">
          <fgColor indexed="46"/>
          <bgColor indexed="46"/>
        </patternFill>
      </fill>
    </dxf>
    <dxf>
      <fill>
        <patternFill patternType="solid">
          <fgColor indexed="29"/>
          <bgColor indexed="29"/>
        </patternFill>
      </fill>
    </dxf>
    <dxf>
      <fill>
        <patternFill patternType="solid">
          <fgColor indexed="46"/>
          <bgColor indexed="46"/>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6"/>
          <bgColor indexed="46"/>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6"/>
          <bgColor indexed="46"/>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6"/>
          <bgColor indexed="46"/>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4"/>
          <bgColor indexed="44"/>
        </patternFill>
      </fill>
    </dxf>
    <dxf>
      <fill>
        <patternFill patternType="solid">
          <fgColor indexed="46"/>
          <bgColor indexed="46"/>
        </patternFill>
      </fill>
    </dxf>
    <dxf>
      <fill>
        <patternFill patternType="solid">
          <fgColor indexed="44"/>
          <bgColor indexed="44"/>
        </patternFill>
      </fill>
    </dxf>
    <dxf>
      <fill>
        <patternFill patternType="solid">
          <fgColor indexed="46"/>
          <bgColor indexed="46"/>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46"/>
          <bgColor indexed="46"/>
        </patternFill>
      </fill>
    </dxf>
    <dxf>
      <fill>
        <patternFill patternType="solid">
          <fgColor indexed="46"/>
          <bgColor indexed="46"/>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46"/>
          <bgColor indexed="46"/>
        </patternFill>
      </fill>
    </dxf>
    <dxf>
      <fill>
        <patternFill patternType="solid">
          <fgColor indexed="44"/>
          <bgColor indexed="44"/>
        </patternFill>
      </fill>
    </dxf>
    <dxf>
      <fill>
        <patternFill patternType="solid">
          <fgColor indexed="46"/>
          <bgColor indexed="46"/>
        </patternFill>
      </fill>
    </dxf>
    <dxf>
      <fill>
        <patternFill patternType="solid">
          <fgColor indexed="44"/>
          <bgColor indexed="44"/>
        </patternFill>
      </fill>
    </dxf>
    <dxf>
      <fill>
        <patternFill patternType="solid">
          <fgColor indexed="46"/>
          <bgColor indexed="46"/>
        </patternFill>
      </fill>
    </dxf>
    <dxf>
      <fill>
        <patternFill patternType="solid">
          <fgColor indexed="44"/>
          <bgColor indexed="44"/>
        </patternFill>
      </fill>
    </dxf>
    <dxf>
      <fill>
        <patternFill patternType="solid">
          <fgColor indexed="44"/>
          <bgColor indexed="44"/>
        </patternFill>
      </fill>
    </dxf>
    <dxf>
      <fill>
        <patternFill patternType="solid">
          <fgColor indexed="46"/>
          <bgColor indexed="46"/>
        </patternFill>
      </fill>
    </dxf>
    <dxf>
      <fill>
        <patternFill patternType="solid">
          <fgColor indexed="46"/>
          <bgColor indexed="46"/>
        </patternFill>
      </fill>
    </dxf>
    <dxf>
      <fill>
        <patternFill patternType="solid">
          <fgColor indexed="44"/>
          <bgColor indexed="44"/>
        </patternFill>
      </fill>
    </dxf>
    <dxf>
      <fill>
        <patternFill patternType="solid">
          <fgColor indexed="46"/>
          <bgColor indexed="46"/>
        </patternFill>
      </fill>
    </dxf>
    <dxf>
      <fill>
        <patternFill patternType="solid">
          <fgColor indexed="44"/>
          <bgColor indexed="44"/>
        </patternFill>
      </fill>
    </dxf>
    <dxf>
      <fill>
        <patternFill patternType="solid">
          <fgColor indexed="46"/>
          <bgColor indexed="46"/>
        </patternFill>
      </fill>
    </dxf>
    <dxf>
      <fill>
        <patternFill patternType="solid">
          <fgColor indexed="44"/>
          <bgColor indexed="44"/>
        </patternFill>
      </fill>
    </dxf>
    <dxf>
      <fill>
        <patternFill patternType="solid">
          <fgColor indexed="46"/>
          <bgColor indexed="46"/>
        </patternFill>
      </fill>
    </dxf>
    <dxf>
      <fill>
        <patternFill patternType="solid">
          <fgColor indexed="44"/>
          <bgColor indexed="44"/>
        </patternFill>
      </fill>
    </dxf>
    <dxf>
      <fill>
        <patternFill patternType="solid">
          <fgColor indexed="46"/>
          <bgColor indexed="46"/>
        </patternFill>
      </fill>
    </dxf>
    <dxf>
      <fill>
        <patternFill patternType="solid">
          <fgColor indexed="44"/>
          <bgColor indexed="44"/>
        </patternFill>
      </fill>
    </dxf>
    <dxf>
      <fill>
        <patternFill patternType="solid">
          <fgColor indexed="46"/>
          <bgColor indexed="46"/>
        </patternFill>
      </fill>
    </dxf>
    <dxf>
      <fill>
        <patternFill patternType="solid">
          <fgColor indexed="44"/>
          <bgColor indexed="44"/>
        </patternFill>
      </fill>
    </dxf>
    <dxf>
      <fill>
        <patternFill patternType="solid">
          <fgColor indexed="44"/>
          <bgColor indexed="44"/>
        </patternFill>
      </fill>
    </dxf>
    <dxf>
      <fill>
        <patternFill patternType="solid">
          <fgColor indexed="46"/>
          <bgColor indexed="46"/>
        </patternFill>
      </fill>
    </dxf>
    <dxf>
      <fill>
        <patternFill patternType="solid">
          <fgColor indexed="44"/>
          <bgColor indexed="44"/>
        </patternFill>
      </fill>
    </dxf>
    <dxf>
      <fill>
        <patternFill patternType="solid">
          <fgColor indexed="46"/>
          <bgColor indexed="46"/>
        </patternFill>
      </fill>
    </dxf>
    <dxf>
      <fill>
        <patternFill patternType="solid">
          <fgColor indexed="46"/>
          <bgColor indexed="46"/>
        </patternFill>
      </fill>
    </dxf>
    <dxf>
      <fill>
        <patternFill patternType="solid">
          <fgColor indexed="44"/>
          <bgColor indexed="44"/>
        </patternFill>
      </fill>
    </dxf>
    <dxf>
      <fill>
        <patternFill patternType="solid">
          <fgColor indexed="44"/>
          <bgColor indexed="44"/>
        </patternFill>
      </fill>
    </dxf>
    <dxf>
      <fill>
        <patternFill patternType="solid">
          <fgColor indexed="46"/>
          <bgColor indexed="46"/>
        </patternFill>
      </fill>
    </dxf>
    <dxf>
      <fill>
        <patternFill patternType="solid">
          <fgColor indexed="44"/>
          <bgColor indexed="44"/>
        </patternFill>
      </fill>
    </dxf>
    <dxf>
      <fill>
        <patternFill patternType="solid">
          <fgColor indexed="46"/>
          <bgColor indexed="46"/>
        </patternFill>
      </fill>
    </dxf>
    <dxf>
      <fill>
        <patternFill patternType="solid">
          <fgColor indexed="44"/>
          <bgColor indexed="44"/>
        </patternFill>
      </fill>
    </dxf>
    <dxf>
      <fill>
        <patternFill patternType="solid">
          <fgColor indexed="46"/>
          <bgColor indexed="46"/>
        </patternFill>
      </fill>
    </dxf>
    <dxf>
      <fill>
        <patternFill patternType="solid">
          <fgColor indexed="44"/>
          <bgColor indexed="44"/>
        </patternFill>
      </fill>
    </dxf>
    <dxf>
      <fill>
        <patternFill patternType="solid">
          <fgColor indexed="46"/>
          <bgColor indexed="46"/>
        </patternFill>
      </fill>
    </dxf>
    <dxf>
      <fill>
        <patternFill patternType="solid">
          <fgColor indexed="44"/>
          <bgColor indexed="44"/>
        </patternFill>
      </fill>
    </dxf>
    <dxf>
      <fill>
        <patternFill patternType="solid">
          <fgColor indexed="46"/>
          <bgColor indexed="46"/>
        </patternFill>
      </fill>
    </dxf>
    <dxf>
      <fill>
        <patternFill patternType="solid">
          <fgColor indexed="44"/>
          <bgColor indexed="44"/>
        </patternFill>
      </fill>
    </dxf>
    <dxf>
      <fill>
        <patternFill patternType="solid">
          <fgColor indexed="46"/>
          <bgColor indexed="46"/>
        </patternFill>
      </fill>
    </dxf>
    <dxf>
      <fill>
        <patternFill patternType="solid">
          <fgColor indexed="44"/>
          <bgColor indexed="44"/>
        </patternFill>
      </fill>
    </dxf>
    <dxf>
      <fill>
        <patternFill patternType="solid">
          <fgColor indexed="46"/>
          <bgColor indexed="46"/>
        </patternFill>
      </fill>
    </dxf>
    <dxf>
      <fill>
        <patternFill patternType="solid">
          <fgColor indexed="46"/>
          <bgColor indexed="46"/>
        </patternFill>
      </fill>
    </dxf>
    <dxf>
      <fill>
        <patternFill patternType="solid">
          <fgColor indexed="44"/>
          <bgColor indexed="44"/>
        </patternFill>
      </fill>
    </dxf>
    <dxf>
      <fill>
        <patternFill patternType="solid">
          <fgColor indexed="44"/>
          <bgColor indexed="44"/>
        </patternFill>
      </fill>
    </dxf>
    <dxf>
      <fill>
        <patternFill patternType="solid">
          <fgColor indexed="46"/>
          <bgColor indexed="46"/>
        </patternFill>
      </fill>
    </dxf>
    <dxf>
      <fill>
        <patternFill patternType="solid">
          <fgColor indexed="46"/>
          <bgColor indexed="46"/>
        </patternFill>
      </fill>
    </dxf>
    <dxf>
      <fill>
        <patternFill patternType="solid">
          <fgColor indexed="27"/>
          <bgColor indexed="27"/>
        </patternFill>
      </fill>
    </dxf>
    <dxf>
      <fill>
        <patternFill patternType="solid">
          <fgColor indexed="46"/>
          <bgColor indexed="46"/>
        </patternFill>
      </fill>
    </dxf>
    <dxf>
      <fill>
        <patternFill patternType="solid">
          <fgColor indexed="46"/>
          <bgColor indexed="46"/>
        </patternFill>
      </fill>
    </dxf>
    <dxf>
      <fill>
        <patternFill patternType="solid">
          <fgColor indexed="27"/>
          <bgColor indexed="27"/>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46"/>
          <bgColor indexed="46"/>
        </patternFill>
      </fill>
    </dxf>
    <dxf>
      <fill>
        <patternFill patternType="solid">
          <fgColor indexed="46"/>
          <bgColor indexed="46"/>
        </patternFill>
      </fill>
    </dxf>
    <dxf>
      <fill>
        <patternFill patternType="solid">
          <fgColor indexed="27"/>
          <bgColor indexed="27"/>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46"/>
          <bgColor indexed="46"/>
        </patternFill>
      </fill>
    </dxf>
    <dxf>
      <fill>
        <patternFill patternType="solid">
          <fgColor indexed="46"/>
          <bgColor indexed="46"/>
        </patternFill>
      </fill>
    </dxf>
    <dxf>
      <fill>
        <patternFill patternType="solid">
          <fgColor indexed="27"/>
          <bgColor indexed="27"/>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46"/>
          <bgColor indexed="46"/>
        </patternFill>
      </fill>
    </dxf>
    <dxf>
      <fill>
        <patternFill patternType="solid">
          <fgColor indexed="27"/>
          <bgColor indexed="27"/>
        </patternFill>
      </fill>
    </dxf>
    <dxf>
      <fill>
        <patternFill patternType="solid">
          <fgColor indexed="46"/>
          <bgColor indexed="46"/>
        </patternFill>
      </fill>
    </dxf>
    <dxf>
      <fill>
        <patternFill patternType="solid">
          <fgColor indexed="46"/>
          <bgColor indexed="46"/>
        </patternFill>
      </fill>
    </dxf>
    <dxf>
      <fill>
        <patternFill patternType="solid">
          <fgColor indexed="27"/>
          <bgColor indexed="27"/>
        </patternFill>
      </fill>
    </dxf>
    <dxf>
      <fill>
        <patternFill patternType="solid">
          <fgColor indexed="46"/>
          <bgColor indexed="46"/>
        </patternFill>
      </fill>
    </dxf>
    <dxf>
      <fill>
        <patternFill patternType="solid">
          <fgColor indexed="29"/>
          <bgColor indexed="29"/>
        </patternFill>
      </fill>
    </dxf>
    <dxf>
      <fill>
        <patternFill patternType="solid">
          <fgColor indexed="29"/>
          <bgColor indexed="29"/>
        </patternFill>
      </fill>
    </dxf>
    <dxf>
      <fill>
        <patternFill patternType="solid">
          <fgColor indexed="22"/>
          <bgColor indexed="22"/>
        </patternFill>
      </fill>
    </dxf>
    <dxf>
      <fill>
        <patternFill patternType="solid">
          <fgColor indexed="29"/>
          <bgColor indexed="29"/>
        </patternFill>
      </fill>
    </dxf>
    <dxf>
      <fill>
        <patternFill patternType="solid">
          <fgColor indexed="22"/>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form/xls_general/populat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pulatia"/>
      <sheetName val="Sheet1"/>
      <sheetName val="1"/>
      <sheetName val="3"/>
    </sheetNames>
    <sheetDataSet>
      <sheetData sheetId="0">
        <row r="6">
          <cell r="D6">
            <v>1</v>
          </cell>
          <cell r="E6">
            <v>2</v>
          </cell>
          <cell r="F6">
            <v>3</v>
          </cell>
          <cell r="G6">
            <v>4</v>
          </cell>
          <cell r="H6">
            <v>5</v>
          </cell>
          <cell r="I6">
            <v>6</v>
          </cell>
          <cell r="J6">
            <v>7</v>
          </cell>
          <cell r="K6">
            <v>8</v>
          </cell>
          <cell r="L6">
            <v>9</v>
          </cell>
          <cell r="M6">
            <v>10</v>
          </cell>
          <cell r="N6">
            <v>11</v>
          </cell>
          <cell r="O6">
            <v>12</v>
          </cell>
          <cell r="P6">
            <v>13</v>
          </cell>
          <cell r="Q6">
            <v>14</v>
          </cell>
          <cell r="R6">
            <v>15</v>
          </cell>
          <cell r="S6">
            <v>16</v>
          </cell>
          <cell r="T6">
            <v>17</v>
          </cell>
          <cell r="U6">
            <v>18</v>
          </cell>
          <cell r="V6">
            <v>19</v>
          </cell>
          <cell r="W6">
            <v>20</v>
          </cell>
          <cell r="X6">
            <v>21</v>
          </cell>
          <cell r="Y6">
            <v>22</v>
          </cell>
          <cell r="Z6">
            <v>23</v>
          </cell>
          <cell r="AA6">
            <v>24</v>
          </cell>
          <cell r="AB6">
            <v>25</v>
          </cell>
          <cell r="AC6">
            <v>26</v>
          </cell>
          <cell r="AD6">
            <v>27</v>
          </cell>
          <cell r="AE6">
            <v>28</v>
          </cell>
          <cell r="AF6">
            <v>29</v>
          </cell>
          <cell r="AG6">
            <v>30</v>
          </cell>
          <cell r="AH6">
            <v>31</v>
          </cell>
          <cell r="AI6">
            <v>32</v>
          </cell>
          <cell r="AJ6">
            <v>33</v>
          </cell>
          <cell r="AK6">
            <v>34</v>
          </cell>
          <cell r="AL6">
            <v>35</v>
          </cell>
          <cell r="AM6">
            <v>36</v>
          </cell>
          <cell r="AN6">
            <v>37</v>
          </cell>
          <cell r="AO6">
            <v>38</v>
          </cell>
          <cell r="AP6">
            <v>39</v>
          </cell>
          <cell r="AQ6">
            <v>40</v>
          </cell>
          <cell r="AR6">
            <v>41</v>
          </cell>
          <cell r="AS6">
            <v>42</v>
          </cell>
          <cell r="AT6">
            <v>43</v>
          </cell>
          <cell r="AU6">
            <v>44</v>
          </cell>
          <cell r="AV6">
            <v>45</v>
          </cell>
          <cell r="AW6">
            <v>46</v>
          </cell>
          <cell r="AX6">
            <v>47</v>
          </cell>
          <cell r="AY6">
            <v>48</v>
          </cell>
          <cell r="AZ6">
            <v>49</v>
          </cell>
          <cell r="BA6">
            <v>50</v>
          </cell>
          <cell r="BB6">
            <v>51</v>
          </cell>
          <cell r="BC6">
            <v>52</v>
          </cell>
          <cell r="BD6">
            <v>53</v>
          </cell>
          <cell r="BE6">
            <v>54</v>
          </cell>
          <cell r="BF6">
            <v>55</v>
          </cell>
          <cell r="BG6">
            <v>56</v>
          </cell>
          <cell r="BH6">
            <v>57</v>
          </cell>
          <cell r="BI6">
            <v>58</v>
          </cell>
          <cell r="BJ6">
            <v>59</v>
          </cell>
          <cell r="BK6">
            <v>60</v>
          </cell>
          <cell r="BL6">
            <v>61</v>
          </cell>
          <cell r="BM6">
            <v>62</v>
          </cell>
          <cell r="BN6">
            <v>63</v>
          </cell>
          <cell r="BO6">
            <v>64</v>
          </cell>
          <cell r="BP6">
            <v>65</v>
          </cell>
          <cell r="BQ6">
            <v>66</v>
          </cell>
          <cell r="BR6">
            <v>67</v>
          </cell>
          <cell r="BS6">
            <v>68</v>
          </cell>
        </row>
        <row r="7">
          <cell r="D7">
            <v>672967</v>
          </cell>
          <cell r="E7">
            <v>605836</v>
          </cell>
          <cell r="F7">
            <v>67131</v>
          </cell>
          <cell r="G7">
            <v>672317</v>
          </cell>
          <cell r="H7">
            <v>605098.5</v>
          </cell>
          <cell r="I7">
            <v>67218.5</v>
          </cell>
          <cell r="J7">
            <v>525968</v>
          </cell>
          <cell r="K7">
            <v>475363</v>
          </cell>
          <cell r="L7">
            <v>50605</v>
          </cell>
          <cell r="M7">
            <v>525763</v>
          </cell>
          <cell r="N7">
            <v>475227.5</v>
          </cell>
          <cell r="O7">
            <v>50535.5</v>
          </cell>
          <cell r="P7">
            <v>146999</v>
          </cell>
          <cell r="Q7">
            <v>130473</v>
          </cell>
          <cell r="R7">
            <v>16526</v>
          </cell>
          <cell r="S7">
            <v>146554</v>
          </cell>
          <cell r="T7">
            <v>129871</v>
          </cell>
          <cell r="U7">
            <v>16683</v>
          </cell>
          <cell r="V7">
            <v>21835</v>
          </cell>
          <cell r="W7">
            <v>19165</v>
          </cell>
          <cell r="X7">
            <v>2670</v>
          </cell>
          <cell r="Y7">
            <v>11232</v>
          </cell>
          <cell r="Z7">
            <v>20893</v>
          </cell>
          <cell r="AA7">
            <v>18287.5</v>
          </cell>
          <cell r="AB7">
            <v>2605.5</v>
          </cell>
          <cell r="AC7">
            <v>10745.5</v>
          </cell>
          <cell r="AD7">
            <v>6842.5</v>
          </cell>
          <cell r="AE7">
            <v>6132.5</v>
          </cell>
          <cell r="AF7">
            <v>710</v>
          </cell>
          <cell r="AG7">
            <v>37146</v>
          </cell>
          <cell r="AH7">
            <v>33197</v>
          </cell>
          <cell r="AI7">
            <v>3949</v>
          </cell>
          <cell r="AJ7">
            <v>133255</v>
          </cell>
          <cell r="AK7">
            <v>118416</v>
          </cell>
          <cell r="AL7">
            <v>14839</v>
          </cell>
          <cell r="AM7">
            <v>133255</v>
          </cell>
          <cell r="AN7">
            <v>118416</v>
          </cell>
          <cell r="AO7">
            <v>14839</v>
          </cell>
          <cell r="AP7">
            <v>180183</v>
          </cell>
          <cell r="AQ7">
            <v>217843</v>
          </cell>
          <cell r="AR7">
            <v>308892</v>
          </cell>
          <cell r="AS7">
            <v>364105</v>
          </cell>
          <cell r="AT7">
            <v>308212</v>
          </cell>
          <cell r="AU7">
            <v>18942</v>
          </cell>
          <cell r="AV7">
            <v>695610</v>
          </cell>
          <cell r="AW7">
            <v>60743</v>
          </cell>
          <cell r="AX7">
            <v>10147.5</v>
          </cell>
          <cell r="AY7">
            <v>4679</v>
          </cell>
          <cell r="AZ7">
            <v>10793.5</v>
          </cell>
          <cell r="BA7">
            <v>62603</v>
          </cell>
          <cell r="BB7">
            <v>16365.5</v>
          </cell>
          <cell r="BC7">
            <v>88515</v>
          </cell>
          <cell r="BD7">
            <v>78386.5</v>
          </cell>
          <cell r="BE7">
            <v>10128.5</v>
          </cell>
          <cell r="BF7">
            <v>67804.5</v>
          </cell>
          <cell r="BG7">
            <v>61402.5</v>
          </cell>
          <cell r="BH7">
            <v>6402</v>
          </cell>
          <cell r="BI7">
            <v>175245.5</v>
          </cell>
          <cell r="BJ7">
            <v>158930</v>
          </cell>
          <cell r="BK7">
            <v>16315.5</v>
          </cell>
          <cell r="BL7">
            <v>85893.5</v>
          </cell>
          <cell r="BM7">
            <v>77440.5</v>
          </cell>
          <cell r="BN7">
            <v>8453</v>
          </cell>
          <cell r="BO7">
            <v>142703</v>
          </cell>
          <cell r="BP7">
            <v>131031.5</v>
          </cell>
          <cell r="BQ7">
            <v>11671.5</v>
          </cell>
          <cell r="BR7">
            <v>91960</v>
          </cell>
          <cell r="BS7">
            <v>123179</v>
          </cell>
        </row>
        <row r="8">
          <cell r="D8">
            <v>94557</v>
          </cell>
          <cell r="E8">
            <v>90504</v>
          </cell>
          <cell r="F8">
            <v>4053</v>
          </cell>
          <cell r="G8">
            <v>95463.5</v>
          </cell>
          <cell r="H8">
            <v>91363.5</v>
          </cell>
          <cell r="I8">
            <v>4100</v>
          </cell>
          <cell r="J8">
            <v>73127</v>
          </cell>
          <cell r="K8">
            <v>69978</v>
          </cell>
          <cell r="L8">
            <v>3149</v>
          </cell>
          <cell r="M8">
            <v>73833.5</v>
          </cell>
          <cell r="N8">
            <v>70650.5</v>
          </cell>
          <cell r="O8">
            <v>3183</v>
          </cell>
          <cell r="P8">
            <v>21430</v>
          </cell>
          <cell r="Q8">
            <v>20526</v>
          </cell>
          <cell r="R8">
            <v>904</v>
          </cell>
          <cell r="S8">
            <v>21630</v>
          </cell>
          <cell r="T8">
            <v>20713</v>
          </cell>
          <cell r="U8">
            <v>917</v>
          </cell>
          <cell r="V8">
            <v>3146</v>
          </cell>
          <cell r="W8">
            <v>3009</v>
          </cell>
          <cell r="X8">
            <v>137</v>
          </cell>
          <cell r="Y8">
            <v>1597</v>
          </cell>
          <cell r="Z8">
            <v>3110.5</v>
          </cell>
          <cell r="AA8">
            <v>2973</v>
          </cell>
          <cell r="AB8">
            <v>137.5</v>
          </cell>
          <cell r="AC8">
            <v>1576.5</v>
          </cell>
          <cell r="AD8">
            <v>1037.5</v>
          </cell>
          <cell r="AE8">
            <v>995</v>
          </cell>
          <cell r="AF8">
            <v>42.5</v>
          </cell>
          <cell r="AG8">
            <v>5483.5</v>
          </cell>
          <cell r="AH8">
            <v>5281</v>
          </cell>
          <cell r="AI8">
            <v>202.5</v>
          </cell>
          <cell r="AJ8">
            <v>19425</v>
          </cell>
          <cell r="AK8">
            <v>18612</v>
          </cell>
          <cell r="AL8">
            <v>813</v>
          </cell>
          <cell r="AM8">
            <v>19425</v>
          </cell>
          <cell r="AN8">
            <v>18612</v>
          </cell>
          <cell r="AO8">
            <v>813</v>
          </cell>
          <cell r="AP8">
            <v>23685</v>
          </cell>
          <cell r="AQ8">
            <v>29825</v>
          </cell>
          <cell r="AR8">
            <v>44063</v>
          </cell>
          <cell r="AS8">
            <v>51524.5</v>
          </cell>
          <cell r="AT8">
            <v>43939</v>
          </cell>
          <cell r="AU8">
            <v>2907</v>
          </cell>
          <cell r="AV8">
            <v>93437</v>
          </cell>
          <cell r="AW8">
            <v>9038</v>
          </cell>
          <cell r="AX8">
            <v>1534</v>
          </cell>
          <cell r="AY8">
            <v>808</v>
          </cell>
          <cell r="AZ8">
            <v>1943.5</v>
          </cell>
          <cell r="BA8">
            <v>8382.5</v>
          </cell>
          <cell r="BB8">
            <v>931</v>
          </cell>
          <cell r="BC8">
            <v>13036</v>
          </cell>
          <cell r="BD8">
            <v>12459</v>
          </cell>
          <cell r="BE8">
            <v>577</v>
          </cell>
          <cell r="BF8">
            <v>11062.5</v>
          </cell>
          <cell r="BG8">
            <v>10630.5</v>
          </cell>
          <cell r="BH8">
            <v>432</v>
          </cell>
          <cell r="BI8">
            <v>21602</v>
          </cell>
          <cell r="BJ8">
            <v>20760.5</v>
          </cell>
          <cell r="BK8">
            <v>841.5</v>
          </cell>
          <cell r="BL8">
            <v>13308</v>
          </cell>
          <cell r="BM8">
            <v>12699.5</v>
          </cell>
          <cell r="BN8">
            <v>608.5</v>
          </cell>
          <cell r="BO8">
            <v>16950.5</v>
          </cell>
          <cell r="BP8">
            <v>16309</v>
          </cell>
          <cell r="BQ8">
            <v>641.5</v>
          </cell>
          <cell r="BR8">
            <v>11017</v>
          </cell>
          <cell r="BS8">
            <v>18801.5</v>
          </cell>
        </row>
        <row r="9">
          <cell r="D9">
            <v>767524</v>
          </cell>
          <cell r="E9">
            <v>696340</v>
          </cell>
          <cell r="F9">
            <v>71184</v>
          </cell>
          <cell r="G9">
            <v>767780.5</v>
          </cell>
          <cell r="H9">
            <v>696462</v>
          </cell>
          <cell r="I9">
            <v>71318.5</v>
          </cell>
          <cell r="J9">
            <v>599095</v>
          </cell>
          <cell r="K9">
            <v>545341</v>
          </cell>
          <cell r="L9">
            <v>53754</v>
          </cell>
          <cell r="M9">
            <v>599596.5</v>
          </cell>
          <cell r="N9">
            <v>545878</v>
          </cell>
          <cell r="O9">
            <v>53718.5</v>
          </cell>
          <cell r="P9">
            <v>168429</v>
          </cell>
          <cell r="Q9">
            <v>150999</v>
          </cell>
          <cell r="R9">
            <v>17430</v>
          </cell>
          <cell r="S9">
            <v>168184</v>
          </cell>
          <cell r="T9">
            <v>150584</v>
          </cell>
          <cell r="U9">
            <v>17600</v>
          </cell>
          <cell r="V9">
            <v>24981</v>
          </cell>
          <cell r="W9">
            <v>22174</v>
          </cell>
          <cell r="X9">
            <v>2807</v>
          </cell>
          <cell r="Y9">
            <v>12829</v>
          </cell>
          <cell r="Z9">
            <v>24003.5</v>
          </cell>
          <cell r="AA9">
            <v>21260.5</v>
          </cell>
          <cell r="AB9">
            <v>2743</v>
          </cell>
          <cell r="AC9">
            <v>12322</v>
          </cell>
          <cell r="AD9">
            <v>7880</v>
          </cell>
          <cell r="AE9">
            <v>7127.5</v>
          </cell>
          <cell r="AF9">
            <v>752.5</v>
          </cell>
          <cell r="AG9">
            <v>42629.5</v>
          </cell>
          <cell r="AH9">
            <v>38478</v>
          </cell>
          <cell r="AI9">
            <v>4151.5</v>
          </cell>
          <cell r="AJ9">
            <v>152680</v>
          </cell>
          <cell r="AK9">
            <v>137028</v>
          </cell>
          <cell r="AL9">
            <v>15652</v>
          </cell>
          <cell r="AM9">
            <v>152680</v>
          </cell>
          <cell r="AN9">
            <v>137028</v>
          </cell>
          <cell r="AO9">
            <v>15652</v>
          </cell>
          <cell r="AP9">
            <v>203868</v>
          </cell>
          <cell r="AQ9">
            <v>247668</v>
          </cell>
          <cell r="AR9">
            <v>352955</v>
          </cell>
          <cell r="AS9">
            <v>415629.5</v>
          </cell>
          <cell r="AT9">
            <v>352151</v>
          </cell>
          <cell r="AU9">
            <v>21849</v>
          </cell>
          <cell r="AV9">
            <v>789047</v>
          </cell>
          <cell r="AW9">
            <v>69781</v>
          </cell>
          <cell r="AX9">
            <v>11681.5</v>
          </cell>
          <cell r="AY9">
            <v>5487</v>
          </cell>
          <cell r="AZ9">
            <v>12737</v>
          </cell>
          <cell r="BA9">
            <v>70985.5</v>
          </cell>
          <cell r="BB9">
            <v>17296.5</v>
          </cell>
          <cell r="BC9">
            <v>101551</v>
          </cell>
          <cell r="BD9">
            <v>90845.5</v>
          </cell>
          <cell r="BE9">
            <v>10705.5</v>
          </cell>
          <cell r="BF9">
            <v>78867</v>
          </cell>
          <cell r="BG9">
            <v>72033</v>
          </cell>
          <cell r="BH9">
            <v>6834</v>
          </cell>
          <cell r="BI9">
            <v>196847.5</v>
          </cell>
          <cell r="BJ9">
            <v>179690.5</v>
          </cell>
          <cell r="BK9">
            <v>17157</v>
          </cell>
          <cell r="BL9">
            <v>99201.5</v>
          </cell>
          <cell r="BM9">
            <v>90140</v>
          </cell>
          <cell r="BN9">
            <v>9061.5</v>
          </cell>
          <cell r="BO9">
            <v>159653.5</v>
          </cell>
          <cell r="BP9">
            <v>147340.5</v>
          </cell>
          <cell r="BQ9">
            <v>12313</v>
          </cell>
          <cell r="BR9">
            <v>102977</v>
          </cell>
          <cell r="BS9">
            <v>141980.5</v>
          </cell>
        </row>
        <row r="10">
          <cell r="D10">
            <v>60348</v>
          </cell>
          <cell r="E10">
            <v>6759</v>
          </cell>
          <cell r="F10">
            <v>53589</v>
          </cell>
          <cell r="G10">
            <v>61046.5</v>
          </cell>
          <cell r="H10">
            <v>6804</v>
          </cell>
          <cell r="I10">
            <v>54242.5</v>
          </cell>
          <cell r="J10">
            <v>47770</v>
          </cell>
          <cell r="K10">
            <v>5342</v>
          </cell>
          <cell r="L10">
            <v>42428</v>
          </cell>
          <cell r="M10">
            <v>48244</v>
          </cell>
          <cell r="N10">
            <v>5369</v>
          </cell>
          <cell r="O10">
            <v>42875</v>
          </cell>
          <cell r="P10">
            <v>12578</v>
          </cell>
          <cell r="Q10">
            <v>1417</v>
          </cell>
          <cell r="R10">
            <v>11161</v>
          </cell>
          <cell r="S10">
            <v>12802.5</v>
          </cell>
          <cell r="T10">
            <v>1435</v>
          </cell>
          <cell r="U10">
            <v>11367.5</v>
          </cell>
          <cell r="V10">
            <v>2114</v>
          </cell>
          <cell r="W10">
            <v>215</v>
          </cell>
          <cell r="X10">
            <v>1899</v>
          </cell>
          <cell r="Y10">
            <v>1107</v>
          </cell>
          <cell r="Z10">
            <v>2095</v>
          </cell>
          <cell r="AA10">
            <v>215.5</v>
          </cell>
          <cell r="AB10">
            <v>1879.5</v>
          </cell>
          <cell r="AC10">
            <v>1100.5</v>
          </cell>
          <cell r="AD10">
            <v>618</v>
          </cell>
          <cell r="AE10">
            <v>66.5</v>
          </cell>
          <cell r="AF10">
            <v>551.5</v>
          </cell>
          <cell r="AG10">
            <v>3090.5</v>
          </cell>
          <cell r="AH10">
            <v>356.5</v>
          </cell>
          <cell r="AI10">
            <v>2734</v>
          </cell>
          <cell r="AJ10">
            <v>11207</v>
          </cell>
          <cell r="AK10">
            <v>1277</v>
          </cell>
          <cell r="AL10">
            <v>9930</v>
          </cell>
          <cell r="AM10">
            <v>11207</v>
          </cell>
          <cell r="AN10">
            <v>1277</v>
          </cell>
          <cell r="AO10">
            <v>9930</v>
          </cell>
          <cell r="AP10">
            <v>13325</v>
          </cell>
          <cell r="AQ10">
            <v>19779</v>
          </cell>
          <cell r="AR10">
            <v>31698</v>
          </cell>
          <cell r="AS10">
            <v>31932</v>
          </cell>
          <cell r="AT10">
            <v>29114.5</v>
          </cell>
          <cell r="AU10">
            <v>1979.5</v>
          </cell>
          <cell r="AV10">
            <v>61963</v>
          </cell>
          <cell r="AW10">
            <v>5318</v>
          </cell>
          <cell r="AX10">
            <v>994.5</v>
          </cell>
          <cell r="AY10">
            <v>614</v>
          </cell>
          <cell r="AZ10">
            <v>1481</v>
          </cell>
          <cell r="BA10">
            <v>3773</v>
          </cell>
          <cell r="BB10">
            <v>11751</v>
          </cell>
          <cell r="BC10">
            <v>7617</v>
          </cell>
          <cell r="BD10">
            <v>863</v>
          </cell>
          <cell r="BE10">
            <v>6754</v>
          </cell>
          <cell r="BF10">
            <v>6327.5</v>
          </cell>
          <cell r="BG10">
            <v>590</v>
          </cell>
          <cell r="BH10">
            <v>5737.5</v>
          </cell>
          <cell r="BI10">
            <v>12911</v>
          </cell>
          <cell r="BJ10">
            <v>1592.5</v>
          </cell>
          <cell r="BK10">
            <v>11318.5</v>
          </cell>
          <cell r="BL10">
            <v>10399.5</v>
          </cell>
          <cell r="BM10">
            <v>1230</v>
          </cell>
          <cell r="BN10">
            <v>9169.5</v>
          </cell>
          <cell r="BO10">
            <v>8986.5</v>
          </cell>
          <cell r="BP10">
            <v>1088.5</v>
          </cell>
          <cell r="BQ10">
            <v>7898</v>
          </cell>
          <cell r="BR10">
            <v>6462.5</v>
          </cell>
          <cell r="BS10">
            <v>13289</v>
          </cell>
        </row>
        <row r="11">
          <cell r="D11">
            <v>15999</v>
          </cell>
          <cell r="E11">
            <v>6943</v>
          </cell>
          <cell r="F11">
            <v>9056</v>
          </cell>
          <cell r="G11">
            <v>16186.5</v>
          </cell>
          <cell r="H11">
            <v>6985.5</v>
          </cell>
          <cell r="I11">
            <v>9201</v>
          </cell>
          <cell r="J11">
            <v>12925</v>
          </cell>
          <cell r="K11">
            <v>5688</v>
          </cell>
          <cell r="L11">
            <v>7237</v>
          </cell>
          <cell r="M11">
            <v>13066.5</v>
          </cell>
          <cell r="N11">
            <v>5727</v>
          </cell>
          <cell r="O11">
            <v>7339.5</v>
          </cell>
          <cell r="P11">
            <v>3074</v>
          </cell>
          <cell r="Q11">
            <v>1255</v>
          </cell>
          <cell r="R11">
            <v>1819</v>
          </cell>
          <cell r="S11">
            <v>3120</v>
          </cell>
          <cell r="T11">
            <v>1258.5</v>
          </cell>
          <cell r="U11">
            <v>1861.5</v>
          </cell>
          <cell r="V11">
            <v>560</v>
          </cell>
          <cell r="W11">
            <v>236</v>
          </cell>
          <cell r="X11">
            <v>324</v>
          </cell>
          <cell r="Y11">
            <v>295</v>
          </cell>
          <cell r="Z11">
            <v>556</v>
          </cell>
          <cell r="AA11">
            <v>226</v>
          </cell>
          <cell r="AB11">
            <v>330</v>
          </cell>
          <cell r="AC11">
            <v>291.5</v>
          </cell>
          <cell r="AD11">
            <v>166.5</v>
          </cell>
          <cell r="AE11">
            <v>70.5</v>
          </cell>
          <cell r="AF11">
            <v>96</v>
          </cell>
          <cell r="AG11">
            <v>870</v>
          </cell>
          <cell r="AH11">
            <v>345</v>
          </cell>
          <cell r="AI11">
            <v>525</v>
          </cell>
          <cell r="AJ11">
            <v>2707</v>
          </cell>
          <cell r="AK11">
            <v>1109</v>
          </cell>
          <cell r="AL11">
            <v>1598</v>
          </cell>
          <cell r="AM11">
            <v>2707</v>
          </cell>
          <cell r="AN11">
            <v>1109</v>
          </cell>
          <cell r="AO11">
            <v>1598</v>
          </cell>
          <cell r="AP11">
            <v>3343.5</v>
          </cell>
          <cell r="AQ11">
            <v>5560</v>
          </cell>
          <cell r="AR11">
            <v>8908</v>
          </cell>
          <cell r="AS11">
            <v>8624</v>
          </cell>
          <cell r="AT11">
            <v>7562.5</v>
          </cell>
          <cell r="AU11">
            <v>523.5</v>
          </cell>
          <cell r="AV11">
            <v>15914</v>
          </cell>
          <cell r="AW11">
            <v>1271.5</v>
          </cell>
          <cell r="AX11">
            <v>264.5</v>
          </cell>
          <cell r="AY11">
            <v>171.5</v>
          </cell>
          <cell r="AZ11">
            <v>429.5</v>
          </cell>
          <cell r="BA11">
            <v>927</v>
          </cell>
          <cell r="BB11">
            <v>1906</v>
          </cell>
          <cell r="BC11">
            <v>1694</v>
          </cell>
          <cell r="BD11">
            <v>687.5</v>
          </cell>
          <cell r="BE11">
            <v>1006.5</v>
          </cell>
          <cell r="BF11">
            <v>1717.5</v>
          </cell>
          <cell r="BG11">
            <v>684.5</v>
          </cell>
          <cell r="BH11">
            <v>1033</v>
          </cell>
          <cell r="BI11">
            <v>2961.5</v>
          </cell>
          <cell r="BJ11">
            <v>1400.5</v>
          </cell>
          <cell r="BK11">
            <v>1561</v>
          </cell>
          <cell r="BL11">
            <v>3270</v>
          </cell>
          <cell r="BM11">
            <v>1474</v>
          </cell>
          <cell r="BN11">
            <v>1796</v>
          </cell>
          <cell r="BO11">
            <v>2030.5</v>
          </cell>
          <cell r="BP11">
            <v>867</v>
          </cell>
          <cell r="BQ11">
            <v>1163.5</v>
          </cell>
          <cell r="BR11">
            <v>1551</v>
          </cell>
          <cell r="BS11">
            <v>4009</v>
          </cell>
        </row>
        <row r="12">
          <cell r="D12">
            <v>52115</v>
          </cell>
          <cell r="E12">
            <v>9444</v>
          </cell>
          <cell r="F12">
            <v>42671</v>
          </cell>
          <cell r="G12">
            <v>52948.5</v>
          </cell>
          <cell r="H12">
            <v>9640</v>
          </cell>
          <cell r="I12">
            <v>43308.5</v>
          </cell>
          <cell r="J12">
            <v>42927</v>
          </cell>
          <cell r="K12">
            <v>7704</v>
          </cell>
          <cell r="L12">
            <v>35223</v>
          </cell>
          <cell r="M12">
            <v>43496.5</v>
          </cell>
          <cell r="N12">
            <v>7840</v>
          </cell>
          <cell r="O12">
            <v>35656.5</v>
          </cell>
          <cell r="P12">
            <v>9188</v>
          </cell>
          <cell r="Q12">
            <v>1740</v>
          </cell>
          <cell r="R12">
            <v>7448</v>
          </cell>
          <cell r="S12">
            <v>9452</v>
          </cell>
          <cell r="T12">
            <v>1800</v>
          </cell>
          <cell r="U12">
            <v>7652</v>
          </cell>
          <cell r="V12">
            <v>1721</v>
          </cell>
          <cell r="W12">
            <v>353</v>
          </cell>
          <cell r="X12">
            <v>1368</v>
          </cell>
          <cell r="Y12">
            <v>905</v>
          </cell>
          <cell r="Z12">
            <v>1737</v>
          </cell>
          <cell r="AA12">
            <v>344</v>
          </cell>
          <cell r="AB12">
            <v>1393</v>
          </cell>
          <cell r="AC12">
            <v>891</v>
          </cell>
          <cell r="AD12">
            <v>454.5</v>
          </cell>
          <cell r="AE12">
            <v>88</v>
          </cell>
          <cell r="AF12">
            <v>366.5</v>
          </cell>
          <cell r="AG12">
            <v>2286</v>
          </cell>
          <cell r="AH12">
            <v>434</v>
          </cell>
          <cell r="AI12">
            <v>1852</v>
          </cell>
          <cell r="AJ12">
            <v>8080</v>
          </cell>
          <cell r="AK12">
            <v>1520</v>
          </cell>
          <cell r="AL12">
            <v>6560</v>
          </cell>
          <cell r="AM12">
            <v>8080</v>
          </cell>
          <cell r="AN12">
            <v>1520</v>
          </cell>
          <cell r="AO12">
            <v>6560</v>
          </cell>
          <cell r="AP12">
            <v>11321.5</v>
          </cell>
          <cell r="AQ12">
            <v>18416</v>
          </cell>
          <cell r="AR12">
            <v>29571</v>
          </cell>
          <cell r="AS12">
            <v>28300</v>
          </cell>
          <cell r="AT12">
            <v>24648.5</v>
          </cell>
          <cell r="AU12">
            <v>1660</v>
          </cell>
          <cell r="AV12">
            <v>40746</v>
          </cell>
          <cell r="AW12">
            <v>3855.5</v>
          </cell>
          <cell r="AX12">
            <v>846</v>
          </cell>
          <cell r="AY12">
            <v>526.5</v>
          </cell>
          <cell r="AZ12">
            <v>1262.5</v>
          </cell>
          <cell r="BA12">
            <v>3255.5</v>
          </cell>
          <cell r="BB12">
            <v>9210</v>
          </cell>
          <cell r="BC12">
            <v>5429</v>
          </cell>
          <cell r="BD12">
            <v>1022</v>
          </cell>
          <cell r="BE12">
            <v>4407</v>
          </cell>
          <cell r="BF12">
            <v>5312.5</v>
          </cell>
          <cell r="BG12">
            <v>860.5</v>
          </cell>
          <cell r="BH12">
            <v>4452</v>
          </cell>
          <cell r="BI12">
            <v>10925.5</v>
          </cell>
          <cell r="BJ12">
            <v>2054.5</v>
          </cell>
          <cell r="BK12">
            <v>8871</v>
          </cell>
          <cell r="BL12">
            <v>10747.5</v>
          </cell>
          <cell r="BM12">
            <v>1917.5</v>
          </cell>
          <cell r="BN12">
            <v>8830</v>
          </cell>
          <cell r="BO12">
            <v>7375.5</v>
          </cell>
          <cell r="BP12">
            <v>1338.5</v>
          </cell>
          <cell r="BQ12">
            <v>6037</v>
          </cell>
          <cell r="BR12">
            <v>5431</v>
          </cell>
          <cell r="BS12">
            <v>13123</v>
          </cell>
        </row>
        <row r="13">
          <cell r="D13">
            <v>78653</v>
          </cell>
          <cell r="E13">
            <v>22965</v>
          </cell>
          <cell r="F13">
            <v>55688</v>
          </cell>
          <cell r="G13">
            <v>79778.5</v>
          </cell>
          <cell r="H13">
            <v>23250.5</v>
          </cell>
          <cell r="I13">
            <v>56528</v>
          </cell>
          <cell r="J13">
            <v>61671</v>
          </cell>
          <cell r="K13">
            <v>18554</v>
          </cell>
          <cell r="L13">
            <v>43117</v>
          </cell>
          <cell r="M13">
            <v>62477</v>
          </cell>
          <cell r="N13">
            <v>18758</v>
          </cell>
          <cell r="O13">
            <v>43719</v>
          </cell>
          <cell r="P13">
            <v>16982</v>
          </cell>
          <cell r="Q13">
            <v>4411</v>
          </cell>
          <cell r="R13">
            <v>12571</v>
          </cell>
          <cell r="S13">
            <v>17301.5</v>
          </cell>
          <cell r="T13">
            <v>4492.5</v>
          </cell>
          <cell r="U13">
            <v>12809</v>
          </cell>
          <cell r="V13">
            <v>2826</v>
          </cell>
          <cell r="W13">
            <v>763</v>
          </cell>
          <cell r="X13">
            <v>2063</v>
          </cell>
          <cell r="Y13">
            <v>1441</v>
          </cell>
          <cell r="Z13">
            <v>2858</v>
          </cell>
          <cell r="AA13">
            <v>754</v>
          </cell>
          <cell r="AB13">
            <v>2104</v>
          </cell>
          <cell r="AC13">
            <v>1457.5</v>
          </cell>
          <cell r="AD13">
            <v>794.5</v>
          </cell>
          <cell r="AE13">
            <v>190.5</v>
          </cell>
          <cell r="AF13">
            <v>604</v>
          </cell>
          <cell r="AG13">
            <v>4189</v>
          </cell>
          <cell r="AH13">
            <v>1042.5</v>
          </cell>
          <cell r="AI13">
            <v>3146.5</v>
          </cell>
          <cell r="AJ13">
            <v>15080</v>
          </cell>
          <cell r="AK13">
            <v>3903</v>
          </cell>
          <cell r="AL13">
            <v>11177</v>
          </cell>
          <cell r="AM13">
            <v>15080</v>
          </cell>
          <cell r="AN13">
            <v>3903</v>
          </cell>
          <cell r="AO13">
            <v>11177</v>
          </cell>
          <cell r="AP13">
            <v>17701.5</v>
          </cell>
          <cell r="AQ13">
            <v>25692</v>
          </cell>
          <cell r="AR13">
            <v>40843</v>
          </cell>
          <cell r="AS13">
            <v>42328</v>
          </cell>
          <cell r="AT13">
            <v>37450.5</v>
          </cell>
          <cell r="AU13">
            <v>2731</v>
          </cell>
          <cell r="AV13">
            <v>64782</v>
          </cell>
          <cell r="AW13">
            <v>7038</v>
          </cell>
          <cell r="AX13">
            <v>1400.5</v>
          </cell>
          <cell r="AY13">
            <v>848.5</v>
          </cell>
          <cell r="AZ13">
            <v>1966.5</v>
          </cell>
          <cell r="BA13">
            <v>5279.5</v>
          </cell>
          <cell r="BB13">
            <v>12228.5</v>
          </cell>
          <cell r="BC13">
            <v>10254.5</v>
          </cell>
          <cell r="BD13">
            <v>2696</v>
          </cell>
          <cell r="BE13">
            <v>7558.5</v>
          </cell>
          <cell r="BF13">
            <v>8651</v>
          </cell>
          <cell r="BG13">
            <v>2250.5</v>
          </cell>
          <cell r="BH13">
            <v>6400.5</v>
          </cell>
          <cell r="BI13">
            <v>16127.5</v>
          </cell>
          <cell r="BJ13">
            <v>5391</v>
          </cell>
          <cell r="BK13">
            <v>10736.5</v>
          </cell>
          <cell r="BL13">
            <v>13245.5</v>
          </cell>
          <cell r="BM13">
            <v>3961</v>
          </cell>
          <cell r="BN13">
            <v>9284.5</v>
          </cell>
          <cell r="BO13">
            <v>11151</v>
          </cell>
          <cell r="BP13">
            <v>3938.5</v>
          </cell>
          <cell r="BQ13">
            <v>7212.5</v>
          </cell>
          <cell r="BR13">
            <v>8206.5</v>
          </cell>
          <cell r="BS13">
            <v>17588.5</v>
          </cell>
        </row>
        <row r="14">
          <cell r="D14">
            <v>35586</v>
          </cell>
          <cell r="E14">
            <v>2585</v>
          </cell>
          <cell r="F14">
            <v>33001</v>
          </cell>
          <cell r="G14">
            <v>36245.5</v>
          </cell>
          <cell r="H14">
            <v>2608.5</v>
          </cell>
          <cell r="I14">
            <v>33637</v>
          </cell>
          <cell r="J14">
            <v>27010</v>
          </cell>
          <cell r="K14">
            <v>2046</v>
          </cell>
          <cell r="L14">
            <v>24964</v>
          </cell>
          <cell r="M14">
            <v>27420.5</v>
          </cell>
          <cell r="N14">
            <v>2049</v>
          </cell>
          <cell r="O14">
            <v>25371.5</v>
          </cell>
          <cell r="P14">
            <v>8576</v>
          </cell>
          <cell r="Q14">
            <v>539</v>
          </cell>
          <cell r="R14">
            <v>8037</v>
          </cell>
          <cell r="S14">
            <v>8825</v>
          </cell>
          <cell r="T14">
            <v>559.5</v>
          </cell>
          <cell r="U14">
            <v>8265.5</v>
          </cell>
          <cell r="V14">
            <v>1496</v>
          </cell>
          <cell r="W14">
            <v>99</v>
          </cell>
          <cell r="X14">
            <v>1397</v>
          </cell>
          <cell r="Y14">
            <v>766</v>
          </cell>
          <cell r="Z14">
            <v>1541</v>
          </cell>
          <cell r="AA14">
            <v>105</v>
          </cell>
          <cell r="AB14">
            <v>1436</v>
          </cell>
          <cell r="AC14">
            <v>794.5</v>
          </cell>
          <cell r="AD14">
            <v>397.5</v>
          </cell>
          <cell r="AE14">
            <v>20.5</v>
          </cell>
          <cell r="AF14">
            <v>377</v>
          </cell>
          <cell r="AG14">
            <v>2191</v>
          </cell>
          <cell r="AH14">
            <v>112</v>
          </cell>
          <cell r="AI14">
            <v>2079</v>
          </cell>
          <cell r="AJ14">
            <v>7570</v>
          </cell>
          <cell r="AK14">
            <v>467</v>
          </cell>
          <cell r="AL14">
            <v>7103</v>
          </cell>
          <cell r="AM14">
            <v>7570</v>
          </cell>
          <cell r="AN14">
            <v>467</v>
          </cell>
          <cell r="AO14">
            <v>7103</v>
          </cell>
          <cell r="AP14">
            <v>7333.5</v>
          </cell>
          <cell r="AQ14">
            <v>10711</v>
          </cell>
          <cell r="AR14">
            <v>17844</v>
          </cell>
          <cell r="AS14">
            <v>18330</v>
          </cell>
          <cell r="AT14">
            <v>17915.5</v>
          </cell>
          <cell r="AU14">
            <v>1417</v>
          </cell>
          <cell r="AV14">
            <v>30606</v>
          </cell>
          <cell r="AW14">
            <v>3617.5</v>
          </cell>
          <cell r="AX14">
            <v>746.5</v>
          </cell>
          <cell r="AY14">
            <v>435</v>
          </cell>
          <cell r="AZ14">
            <v>940</v>
          </cell>
          <cell r="BA14">
            <v>1882</v>
          </cell>
          <cell r="BB14">
            <v>6745.5</v>
          </cell>
          <cell r="BC14">
            <v>5093</v>
          </cell>
          <cell r="BD14">
            <v>342.5</v>
          </cell>
          <cell r="BE14">
            <v>4750.5</v>
          </cell>
          <cell r="BF14">
            <v>3982</v>
          </cell>
          <cell r="BG14">
            <v>185</v>
          </cell>
          <cell r="BH14">
            <v>3797</v>
          </cell>
          <cell r="BI14">
            <v>6673</v>
          </cell>
          <cell r="BJ14">
            <v>626</v>
          </cell>
          <cell r="BK14">
            <v>6047</v>
          </cell>
          <cell r="BL14">
            <v>5642.5</v>
          </cell>
          <cell r="BM14">
            <v>425</v>
          </cell>
          <cell r="BN14">
            <v>5217.5</v>
          </cell>
          <cell r="BO14">
            <v>4599</v>
          </cell>
          <cell r="BP14">
            <v>358</v>
          </cell>
          <cell r="BQ14">
            <v>4241</v>
          </cell>
          <cell r="BR14">
            <v>3330</v>
          </cell>
          <cell r="BS14">
            <v>7379</v>
          </cell>
        </row>
        <row r="15">
          <cell r="D15">
            <v>46110</v>
          </cell>
          <cell r="E15">
            <v>7723</v>
          </cell>
          <cell r="F15">
            <v>38387</v>
          </cell>
          <cell r="G15">
            <v>46820.5</v>
          </cell>
          <cell r="H15">
            <v>7837.5</v>
          </cell>
          <cell r="I15">
            <v>38983</v>
          </cell>
          <cell r="J15">
            <v>35773</v>
          </cell>
          <cell r="K15">
            <v>5898</v>
          </cell>
          <cell r="L15">
            <v>29875</v>
          </cell>
          <cell r="M15">
            <v>36265</v>
          </cell>
          <cell r="N15">
            <v>5991.5</v>
          </cell>
          <cell r="O15">
            <v>30273.5</v>
          </cell>
          <cell r="P15">
            <v>10337</v>
          </cell>
          <cell r="Q15">
            <v>1825</v>
          </cell>
          <cell r="R15">
            <v>8512</v>
          </cell>
          <cell r="S15">
            <v>10555.5</v>
          </cell>
          <cell r="T15">
            <v>1846</v>
          </cell>
          <cell r="U15">
            <v>8709.5</v>
          </cell>
          <cell r="V15">
            <v>1624</v>
          </cell>
          <cell r="W15">
            <v>246</v>
          </cell>
          <cell r="X15">
            <v>1378</v>
          </cell>
          <cell r="Y15">
            <v>847</v>
          </cell>
          <cell r="Z15">
            <v>1646.5</v>
          </cell>
          <cell r="AA15">
            <v>236</v>
          </cell>
          <cell r="AB15">
            <v>1410.5</v>
          </cell>
          <cell r="AC15">
            <v>851.5</v>
          </cell>
          <cell r="AD15">
            <v>545.5</v>
          </cell>
          <cell r="AE15">
            <v>109.5</v>
          </cell>
          <cell r="AF15">
            <v>436</v>
          </cell>
          <cell r="AG15">
            <v>2869.5</v>
          </cell>
          <cell r="AH15">
            <v>544</v>
          </cell>
          <cell r="AI15">
            <v>2325.5</v>
          </cell>
          <cell r="AJ15">
            <v>9287</v>
          </cell>
          <cell r="AK15">
            <v>1684</v>
          </cell>
          <cell r="AL15">
            <v>7603</v>
          </cell>
          <cell r="AM15">
            <v>9287</v>
          </cell>
          <cell r="AN15">
            <v>1684</v>
          </cell>
          <cell r="AO15">
            <v>7603</v>
          </cell>
          <cell r="AP15">
            <v>9856</v>
          </cell>
          <cell r="AQ15">
            <v>14895</v>
          </cell>
          <cell r="AR15">
            <v>24296</v>
          </cell>
          <cell r="AS15">
            <v>24480</v>
          </cell>
          <cell r="AT15">
            <v>22340.5</v>
          </cell>
          <cell r="AU15">
            <v>1551</v>
          </cell>
          <cell r="AV15">
            <v>40126</v>
          </cell>
          <cell r="AW15">
            <v>4234.5</v>
          </cell>
          <cell r="AX15">
            <v>795</v>
          </cell>
          <cell r="AY15">
            <v>506</v>
          </cell>
          <cell r="AZ15">
            <v>1245.5</v>
          </cell>
          <cell r="BA15">
            <v>2741.5</v>
          </cell>
          <cell r="BB15">
            <v>8198</v>
          </cell>
          <cell r="BC15">
            <v>6039.5</v>
          </cell>
          <cell r="BD15">
            <v>1066</v>
          </cell>
          <cell r="BE15">
            <v>4973.5</v>
          </cell>
          <cell r="BF15">
            <v>5048</v>
          </cell>
          <cell r="BG15">
            <v>832.5</v>
          </cell>
          <cell r="BH15">
            <v>4215.5</v>
          </cell>
          <cell r="BI15">
            <v>8835.5</v>
          </cell>
          <cell r="BJ15">
            <v>1414.5</v>
          </cell>
          <cell r="BK15">
            <v>7421</v>
          </cell>
          <cell r="BL15">
            <v>8072.5</v>
          </cell>
          <cell r="BM15">
            <v>1553.5</v>
          </cell>
          <cell r="BN15">
            <v>6519</v>
          </cell>
          <cell r="BO15">
            <v>5741.5</v>
          </cell>
          <cell r="BP15">
            <v>725</v>
          </cell>
          <cell r="BQ15">
            <v>5016.5</v>
          </cell>
          <cell r="BR15">
            <v>4568</v>
          </cell>
          <cell r="BS15">
            <v>10389.5</v>
          </cell>
        </row>
        <row r="16">
          <cell r="D16">
            <v>64018</v>
          </cell>
          <cell r="E16">
            <v>15687</v>
          </cell>
          <cell r="F16">
            <v>48331</v>
          </cell>
          <cell r="G16">
            <v>64953.5</v>
          </cell>
          <cell r="H16">
            <v>15857</v>
          </cell>
          <cell r="I16">
            <v>49096.5</v>
          </cell>
          <cell r="J16">
            <v>50523</v>
          </cell>
          <cell r="K16">
            <v>12170</v>
          </cell>
          <cell r="L16">
            <v>38353</v>
          </cell>
          <cell r="M16">
            <v>51059.5</v>
          </cell>
          <cell r="N16">
            <v>12282.5</v>
          </cell>
          <cell r="O16">
            <v>38777</v>
          </cell>
          <cell r="P16">
            <v>13495</v>
          </cell>
          <cell r="Q16">
            <v>3517</v>
          </cell>
          <cell r="R16">
            <v>9978</v>
          </cell>
          <cell r="S16">
            <v>13894</v>
          </cell>
          <cell r="T16">
            <v>3574.5</v>
          </cell>
          <cell r="U16">
            <v>10319.5</v>
          </cell>
          <cell r="V16">
            <v>2437</v>
          </cell>
          <cell r="W16">
            <v>532</v>
          </cell>
          <cell r="X16">
            <v>1905</v>
          </cell>
          <cell r="Y16">
            <v>1215</v>
          </cell>
          <cell r="Z16">
            <v>2481</v>
          </cell>
          <cell r="AA16">
            <v>518.5</v>
          </cell>
          <cell r="AB16">
            <v>1962.5</v>
          </cell>
          <cell r="AC16">
            <v>1250</v>
          </cell>
          <cell r="AD16">
            <v>628.5</v>
          </cell>
          <cell r="AE16">
            <v>182</v>
          </cell>
          <cell r="AF16">
            <v>446.5</v>
          </cell>
          <cell r="AG16">
            <v>3292.5</v>
          </cell>
          <cell r="AH16">
            <v>972.5</v>
          </cell>
          <cell r="AI16">
            <v>2320</v>
          </cell>
          <cell r="AJ16">
            <v>11893</v>
          </cell>
          <cell r="AK16">
            <v>3184</v>
          </cell>
          <cell r="AL16">
            <v>8709</v>
          </cell>
          <cell r="AM16">
            <v>11893</v>
          </cell>
          <cell r="AN16">
            <v>3184</v>
          </cell>
          <cell r="AO16">
            <v>8709</v>
          </cell>
          <cell r="AP16">
            <v>14158</v>
          </cell>
          <cell r="AQ16">
            <v>20845</v>
          </cell>
          <cell r="AR16">
            <v>33433</v>
          </cell>
          <cell r="AS16">
            <v>33888</v>
          </cell>
          <cell r="AT16">
            <v>31065.5</v>
          </cell>
          <cell r="AU16">
            <v>2427</v>
          </cell>
          <cell r="AV16">
            <v>50093</v>
          </cell>
          <cell r="AW16">
            <v>5545.5</v>
          </cell>
          <cell r="AX16">
            <v>1231</v>
          </cell>
          <cell r="AY16">
            <v>749.5</v>
          </cell>
          <cell r="AZ16">
            <v>1680</v>
          </cell>
          <cell r="BA16">
            <v>3813.5</v>
          </cell>
          <cell r="BB16">
            <v>10667.5</v>
          </cell>
          <cell r="BC16">
            <v>8120.5</v>
          </cell>
          <cell r="BD16">
            <v>2083.5</v>
          </cell>
          <cell r="BE16">
            <v>6037</v>
          </cell>
          <cell r="BF16">
            <v>7227.5</v>
          </cell>
          <cell r="BG16">
            <v>1656</v>
          </cell>
          <cell r="BH16">
            <v>5571.5</v>
          </cell>
          <cell r="BI16">
            <v>13064</v>
          </cell>
          <cell r="BJ16">
            <v>3277.5</v>
          </cell>
          <cell r="BK16">
            <v>9786.5</v>
          </cell>
          <cell r="BL16">
            <v>10869.5</v>
          </cell>
          <cell r="BM16">
            <v>2653</v>
          </cell>
          <cell r="BN16">
            <v>8216.5</v>
          </cell>
          <cell r="BO16">
            <v>8783.5</v>
          </cell>
          <cell r="BP16">
            <v>2314</v>
          </cell>
          <cell r="BQ16">
            <v>6469.5</v>
          </cell>
          <cell r="BR16">
            <v>6684</v>
          </cell>
          <cell r="BS16">
            <v>14184.5</v>
          </cell>
        </row>
        <row r="17">
          <cell r="D17">
            <v>32600</v>
          </cell>
          <cell r="E17">
            <v>7494</v>
          </cell>
          <cell r="F17">
            <v>25106</v>
          </cell>
          <cell r="G17">
            <v>33003.5</v>
          </cell>
          <cell r="H17">
            <v>7542</v>
          </cell>
          <cell r="I17">
            <v>25461.5</v>
          </cell>
          <cell r="J17">
            <v>26044</v>
          </cell>
          <cell r="K17">
            <v>5853</v>
          </cell>
          <cell r="L17">
            <v>20191</v>
          </cell>
          <cell r="M17">
            <v>26320</v>
          </cell>
          <cell r="N17">
            <v>5902</v>
          </cell>
          <cell r="O17">
            <v>20418</v>
          </cell>
          <cell r="P17">
            <v>6556</v>
          </cell>
          <cell r="Q17">
            <v>1641</v>
          </cell>
          <cell r="R17">
            <v>4915</v>
          </cell>
          <cell r="S17">
            <v>6683.5</v>
          </cell>
          <cell r="T17">
            <v>1640</v>
          </cell>
          <cell r="U17">
            <v>5043.5</v>
          </cell>
          <cell r="V17">
            <v>1013</v>
          </cell>
          <cell r="W17">
            <v>175</v>
          </cell>
          <cell r="X17">
            <v>838</v>
          </cell>
          <cell r="Y17">
            <v>526</v>
          </cell>
          <cell r="Z17">
            <v>1072.5</v>
          </cell>
          <cell r="AA17">
            <v>189</v>
          </cell>
          <cell r="AB17">
            <v>883.5</v>
          </cell>
          <cell r="AC17">
            <v>556</v>
          </cell>
          <cell r="AD17">
            <v>360.5</v>
          </cell>
          <cell r="AE17">
            <v>101</v>
          </cell>
          <cell r="AF17">
            <v>259.5</v>
          </cell>
          <cell r="AG17">
            <v>1851.5</v>
          </cell>
          <cell r="AH17">
            <v>486</v>
          </cell>
          <cell r="AI17">
            <v>1365.5</v>
          </cell>
          <cell r="AJ17">
            <v>5852</v>
          </cell>
          <cell r="AK17">
            <v>1519</v>
          </cell>
          <cell r="AL17">
            <v>4333</v>
          </cell>
          <cell r="AM17">
            <v>5852</v>
          </cell>
          <cell r="AN17">
            <v>1519</v>
          </cell>
          <cell r="AO17">
            <v>4333</v>
          </cell>
          <cell r="AP17">
            <v>6685</v>
          </cell>
          <cell r="AQ17">
            <v>11259</v>
          </cell>
          <cell r="AR17">
            <v>18035</v>
          </cell>
          <cell r="AS17">
            <v>17563</v>
          </cell>
          <cell r="AT17">
            <v>15440.5</v>
          </cell>
          <cell r="AU17">
            <v>1007.5</v>
          </cell>
          <cell r="AV17">
            <v>29899</v>
          </cell>
          <cell r="AW17">
            <v>2633</v>
          </cell>
          <cell r="AX17">
            <v>516.5</v>
          </cell>
          <cell r="AY17">
            <v>357.5</v>
          </cell>
          <cell r="AZ17">
            <v>914</v>
          </cell>
          <cell r="BA17">
            <v>1921.5</v>
          </cell>
          <cell r="BB17">
            <v>5198</v>
          </cell>
          <cell r="BC17">
            <v>3759.5</v>
          </cell>
          <cell r="BD17">
            <v>965</v>
          </cell>
          <cell r="BE17">
            <v>2794.5</v>
          </cell>
          <cell r="BF17">
            <v>3541.5</v>
          </cell>
          <cell r="BG17">
            <v>615.5</v>
          </cell>
          <cell r="BH17">
            <v>2926</v>
          </cell>
          <cell r="BI17">
            <v>5510.5</v>
          </cell>
          <cell r="BJ17">
            <v>1347.5</v>
          </cell>
          <cell r="BK17">
            <v>4163</v>
          </cell>
          <cell r="BL17">
            <v>6738</v>
          </cell>
          <cell r="BM17">
            <v>1656.5</v>
          </cell>
          <cell r="BN17">
            <v>5081.5</v>
          </cell>
          <cell r="BO17">
            <v>3969.5</v>
          </cell>
          <cell r="BP17">
            <v>919.5</v>
          </cell>
          <cell r="BQ17">
            <v>3050</v>
          </cell>
          <cell r="BR17">
            <v>2975.5</v>
          </cell>
          <cell r="BS17">
            <v>8245</v>
          </cell>
        </row>
        <row r="18">
          <cell r="D18">
            <v>56650</v>
          </cell>
          <cell r="E18">
            <v>4394</v>
          </cell>
          <cell r="F18">
            <v>52256</v>
          </cell>
          <cell r="G18">
            <v>57239.5</v>
          </cell>
          <cell r="H18">
            <v>4454</v>
          </cell>
          <cell r="I18">
            <v>52785.5</v>
          </cell>
          <cell r="J18">
            <v>43530</v>
          </cell>
          <cell r="K18">
            <v>3420</v>
          </cell>
          <cell r="L18">
            <v>40110</v>
          </cell>
          <cell r="M18">
            <v>43926</v>
          </cell>
          <cell r="N18">
            <v>3456</v>
          </cell>
          <cell r="O18">
            <v>40470</v>
          </cell>
          <cell r="P18">
            <v>13120</v>
          </cell>
          <cell r="Q18">
            <v>974</v>
          </cell>
          <cell r="R18">
            <v>12146</v>
          </cell>
          <cell r="S18">
            <v>13313.5</v>
          </cell>
          <cell r="T18">
            <v>998</v>
          </cell>
          <cell r="U18">
            <v>12315.5</v>
          </cell>
          <cell r="V18">
            <v>2061</v>
          </cell>
          <cell r="W18">
            <v>134</v>
          </cell>
          <cell r="X18">
            <v>1927</v>
          </cell>
          <cell r="Y18">
            <v>1074</v>
          </cell>
          <cell r="Z18">
            <v>2048.5</v>
          </cell>
          <cell r="AA18">
            <v>144.5</v>
          </cell>
          <cell r="AB18">
            <v>1904</v>
          </cell>
          <cell r="AC18">
            <v>1076.5</v>
          </cell>
          <cell r="AD18">
            <v>622.5</v>
          </cell>
          <cell r="AE18">
            <v>38.5</v>
          </cell>
          <cell r="AF18">
            <v>584</v>
          </cell>
          <cell r="AG18">
            <v>3437.5</v>
          </cell>
          <cell r="AH18">
            <v>231.5</v>
          </cell>
          <cell r="AI18">
            <v>3206</v>
          </cell>
          <cell r="AJ18">
            <v>11779</v>
          </cell>
          <cell r="AK18">
            <v>885</v>
          </cell>
          <cell r="AL18">
            <v>10894</v>
          </cell>
          <cell r="AM18">
            <v>11779</v>
          </cell>
          <cell r="AN18">
            <v>885</v>
          </cell>
          <cell r="AO18">
            <v>10894</v>
          </cell>
          <cell r="AP18">
            <v>12921.5</v>
          </cell>
          <cell r="AQ18">
            <v>17425</v>
          </cell>
          <cell r="AR18">
            <v>27654</v>
          </cell>
          <cell r="AS18">
            <v>29764</v>
          </cell>
          <cell r="AT18">
            <v>27475.5</v>
          </cell>
          <cell r="AU18">
            <v>1955</v>
          </cell>
          <cell r="AV18">
            <v>45861</v>
          </cell>
          <cell r="AW18">
            <v>5518.5</v>
          </cell>
          <cell r="AX18">
            <v>972</v>
          </cell>
          <cell r="AY18">
            <v>614</v>
          </cell>
          <cell r="AZ18">
            <v>1516.5</v>
          </cell>
          <cell r="BA18">
            <v>3771</v>
          </cell>
          <cell r="BB18">
            <v>11984</v>
          </cell>
          <cell r="BC18">
            <v>7827.5</v>
          </cell>
          <cell r="BD18">
            <v>622</v>
          </cell>
          <cell r="BE18">
            <v>7205.5</v>
          </cell>
          <cell r="BF18">
            <v>6422</v>
          </cell>
          <cell r="BG18">
            <v>347.5</v>
          </cell>
          <cell r="BH18">
            <v>6074.5</v>
          </cell>
          <cell r="BI18">
            <v>12020.5</v>
          </cell>
          <cell r="BJ18">
            <v>917.5</v>
          </cell>
          <cell r="BK18">
            <v>11103</v>
          </cell>
          <cell r="BL18">
            <v>8196</v>
          </cell>
          <cell r="BM18">
            <v>868.5</v>
          </cell>
          <cell r="BN18">
            <v>7327.5</v>
          </cell>
          <cell r="BO18">
            <v>8587</v>
          </cell>
          <cell r="BP18">
            <v>594</v>
          </cell>
          <cell r="BQ18">
            <v>7993</v>
          </cell>
          <cell r="BR18">
            <v>6048</v>
          </cell>
          <cell r="BS18">
            <v>11324</v>
          </cell>
        </row>
        <row r="19">
          <cell r="D19">
            <v>31440</v>
          </cell>
          <cell r="E19">
            <v>5662</v>
          </cell>
          <cell r="F19">
            <v>25778</v>
          </cell>
          <cell r="G19">
            <v>31935</v>
          </cell>
          <cell r="H19">
            <v>5733</v>
          </cell>
          <cell r="I19">
            <v>26202</v>
          </cell>
          <cell r="J19">
            <v>25737</v>
          </cell>
          <cell r="K19">
            <v>4675</v>
          </cell>
          <cell r="L19">
            <v>21062</v>
          </cell>
          <cell r="M19">
            <v>26061.5</v>
          </cell>
          <cell r="N19">
            <v>4734.5</v>
          </cell>
          <cell r="O19">
            <v>21327</v>
          </cell>
          <cell r="P19">
            <v>5703</v>
          </cell>
          <cell r="Q19">
            <v>987</v>
          </cell>
          <cell r="R19">
            <v>4716</v>
          </cell>
          <cell r="S19">
            <v>5873.5</v>
          </cell>
          <cell r="T19">
            <v>998.5</v>
          </cell>
          <cell r="U19">
            <v>4875</v>
          </cell>
          <cell r="V19">
            <v>952</v>
          </cell>
          <cell r="W19">
            <v>145</v>
          </cell>
          <cell r="X19">
            <v>807</v>
          </cell>
          <cell r="Y19">
            <v>484</v>
          </cell>
          <cell r="Z19">
            <v>1013.5</v>
          </cell>
          <cell r="AA19">
            <v>145</v>
          </cell>
          <cell r="AB19">
            <v>868.5</v>
          </cell>
          <cell r="AC19">
            <v>510.5</v>
          </cell>
          <cell r="AD19">
            <v>290</v>
          </cell>
          <cell r="AE19">
            <v>57</v>
          </cell>
          <cell r="AF19">
            <v>233</v>
          </cell>
          <cell r="AG19">
            <v>1552.5</v>
          </cell>
          <cell r="AH19">
            <v>270</v>
          </cell>
          <cell r="AI19">
            <v>1282.5</v>
          </cell>
          <cell r="AJ19">
            <v>5051</v>
          </cell>
          <cell r="AK19">
            <v>894</v>
          </cell>
          <cell r="AL19">
            <v>4157</v>
          </cell>
          <cell r="AM19">
            <v>5051</v>
          </cell>
          <cell r="AN19">
            <v>894</v>
          </cell>
          <cell r="AO19">
            <v>4157</v>
          </cell>
          <cell r="AP19">
            <v>6573</v>
          </cell>
          <cell r="AQ19">
            <v>10949</v>
          </cell>
          <cell r="AR19">
            <v>17713</v>
          </cell>
          <cell r="AS19">
            <v>16957</v>
          </cell>
          <cell r="AT19">
            <v>14978</v>
          </cell>
          <cell r="AU19">
            <v>1001.5</v>
          </cell>
          <cell r="AV19">
            <v>24192</v>
          </cell>
          <cell r="AW19">
            <v>2462</v>
          </cell>
          <cell r="AX19">
            <v>503</v>
          </cell>
          <cell r="AY19">
            <v>342.5</v>
          </cell>
          <cell r="AZ19">
            <v>789</v>
          </cell>
          <cell r="BA19">
            <v>1825</v>
          </cell>
          <cell r="BB19">
            <v>5519</v>
          </cell>
          <cell r="BC19">
            <v>3307.5</v>
          </cell>
          <cell r="BD19">
            <v>583.5</v>
          </cell>
          <cell r="BE19">
            <v>2724</v>
          </cell>
          <cell r="BF19">
            <v>3565</v>
          </cell>
          <cell r="BG19">
            <v>495.5</v>
          </cell>
          <cell r="BH19">
            <v>3069.5</v>
          </cell>
          <cell r="BI19">
            <v>6154</v>
          </cell>
          <cell r="BJ19">
            <v>1102.5</v>
          </cell>
          <cell r="BK19">
            <v>5051.5</v>
          </cell>
          <cell r="BL19">
            <v>6437.5</v>
          </cell>
          <cell r="BM19">
            <v>1265.5</v>
          </cell>
          <cell r="BN19">
            <v>5172</v>
          </cell>
          <cell r="BO19">
            <v>3949.5</v>
          </cell>
          <cell r="BP19">
            <v>680</v>
          </cell>
          <cell r="BQ19">
            <v>3269.5</v>
          </cell>
          <cell r="BR19">
            <v>3113.5</v>
          </cell>
          <cell r="BS19">
            <v>7922</v>
          </cell>
        </row>
        <row r="20">
          <cell r="D20">
            <v>60637</v>
          </cell>
          <cell r="E20">
            <v>11049</v>
          </cell>
          <cell r="F20">
            <v>49588</v>
          </cell>
          <cell r="G20">
            <v>61620</v>
          </cell>
          <cell r="H20">
            <v>11211.5</v>
          </cell>
          <cell r="I20">
            <v>50408.5</v>
          </cell>
          <cell r="J20">
            <v>49362</v>
          </cell>
          <cell r="K20">
            <v>8753</v>
          </cell>
          <cell r="L20">
            <v>40609</v>
          </cell>
          <cell r="M20">
            <v>50089</v>
          </cell>
          <cell r="N20">
            <v>8855</v>
          </cell>
          <cell r="O20">
            <v>41234</v>
          </cell>
          <cell r="P20">
            <v>11275</v>
          </cell>
          <cell r="Q20">
            <v>2296</v>
          </cell>
          <cell r="R20">
            <v>8979</v>
          </cell>
          <cell r="S20">
            <v>11531</v>
          </cell>
          <cell r="T20">
            <v>2356.5</v>
          </cell>
          <cell r="U20">
            <v>9174.5</v>
          </cell>
          <cell r="V20">
            <v>1854</v>
          </cell>
          <cell r="W20">
            <v>344</v>
          </cell>
          <cell r="X20">
            <v>1510</v>
          </cell>
          <cell r="Y20">
            <v>905</v>
          </cell>
          <cell r="Z20">
            <v>1872</v>
          </cell>
          <cell r="AA20">
            <v>355</v>
          </cell>
          <cell r="AB20">
            <v>1517</v>
          </cell>
          <cell r="AC20">
            <v>923.5</v>
          </cell>
          <cell r="AD20">
            <v>566</v>
          </cell>
          <cell r="AE20">
            <v>104.5</v>
          </cell>
          <cell r="AF20">
            <v>461.5</v>
          </cell>
          <cell r="AG20">
            <v>2959.5</v>
          </cell>
          <cell r="AH20">
            <v>613</v>
          </cell>
          <cell r="AI20">
            <v>2346.5</v>
          </cell>
          <cell r="AJ20">
            <v>10057</v>
          </cell>
          <cell r="AK20">
            <v>2074</v>
          </cell>
          <cell r="AL20">
            <v>7983</v>
          </cell>
          <cell r="AM20">
            <v>10057</v>
          </cell>
          <cell r="AN20">
            <v>2074</v>
          </cell>
          <cell r="AO20">
            <v>7983</v>
          </cell>
          <cell r="AP20">
            <v>12568.5</v>
          </cell>
          <cell r="AQ20">
            <v>20933</v>
          </cell>
          <cell r="AR20">
            <v>34011</v>
          </cell>
          <cell r="AS20">
            <v>32381</v>
          </cell>
          <cell r="AT20">
            <v>29239</v>
          </cell>
          <cell r="AU20">
            <v>1903</v>
          </cell>
          <cell r="AV20">
            <v>50208</v>
          </cell>
          <cell r="AW20">
            <v>4762</v>
          </cell>
          <cell r="AX20">
            <v>948.5</v>
          </cell>
          <cell r="AY20">
            <v>614.5</v>
          </cell>
          <cell r="AZ20">
            <v>1472</v>
          </cell>
          <cell r="BA20">
            <v>3506.5</v>
          </cell>
          <cell r="BB20">
            <v>10263.5</v>
          </cell>
          <cell r="BC20">
            <v>6699.5</v>
          </cell>
          <cell r="BD20">
            <v>1388.5</v>
          </cell>
          <cell r="BE20">
            <v>5311</v>
          </cell>
          <cell r="BF20">
            <v>6542.5</v>
          </cell>
          <cell r="BG20">
            <v>905.5</v>
          </cell>
          <cell r="BH20">
            <v>5637</v>
          </cell>
          <cell r="BI20">
            <v>12047</v>
          </cell>
          <cell r="BJ20">
            <v>2494</v>
          </cell>
          <cell r="BK20">
            <v>9553</v>
          </cell>
          <cell r="BL20">
            <v>12203</v>
          </cell>
          <cell r="BM20">
            <v>2238</v>
          </cell>
          <cell r="BN20">
            <v>9965</v>
          </cell>
          <cell r="BO20">
            <v>8007</v>
          </cell>
          <cell r="BP20">
            <v>1521</v>
          </cell>
          <cell r="BQ20">
            <v>6486</v>
          </cell>
          <cell r="BR20">
            <v>6027</v>
          </cell>
          <cell r="BS20">
            <v>15050.5</v>
          </cell>
        </row>
        <row r="21">
          <cell r="D21">
            <v>24591</v>
          </cell>
          <cell r="E21">
            <v>0</v>
          </cell>
          <cell r="F21">
            <v>24591</v>
          </cell>
          <cell r="G21">
            <v>24945.5</v>
          </cell>
          <cell r="H21">
            <v>0</v>
          </cell>
          <cell r="I21">
            <v>24945.5</v>
          </cell>
          <cell r="J21">
            <v>19399</v>
          </cell>
          <cell r="K21">
            <v>0</v>
          </cell>
          <cell r="L21">
            <v>19399</v>
          </cell>
          <cell r="M21">
            <v>19673</v>
          </cell>
          <cell r="N21">
            <v>0</v>
          </cell>
          <cell r="O21">
            <v>19673</v>
          </cell>
          <cell r="P21">
            <v>5192</v>
          </cell>
          <cell r="Q21">
            <v>0</v>
          </cell>
          <cell r="R21">
            <v>5192</v>
          </cell>
          <cell r="S21">
            <v>5272.5</v>
          </cell>
          <cell r="T21">
            <v>0</v>
          </cell>
          <cell r="U21">
            <v>5272.5</v>
          </cell>
          <cell r="V21">
            <v>763</v>
          </cell>
          <cell r="W21">
            <v>0</v>
          </cell>
          <cell r="X21">
            <v>763</v>
          </cell>
          <cell r="Y21">
            <v>377</v>
          </cell>
          <cell r="Z21">
            <v>762</v>
          </cell>
          <cell r="AA21">
            <v>0</v>
          </cell>
          <cell r="AB21">
            <v>762</v>
          </cell>
          <cell r="AC21">
            <v>372</v>
          </cell>
          <cell r="AD21">
            <v>280</v>
          </cell>
          <cell r="AE21">
            <v>0</v>
          </cell>
          <cell r="AF21">
            <v>280</v>
          </cell>
          <cell r="AG21">
            <v>1453.5</v>
          </cell>
          <cell r="AH21">
            <v>0</v>
          </cell>
          <cell r="AI21">
            <v>1453.5</v>
          </cell>
          <cell r="AJ21">
            <v>4691</v>
          </cell>
          <cell r="AK21">
            <v>0</v>
          </cell>
          <cell r="AL21">
            <v>4691</v>
          </cell>
          <cell r="AM21">
            <v>4691</v>
          </cell>
          <cell r="AN21">
            <v>0</v>
          </cell>
          <cell r="AO21">
            <v>4691</v>
          </cell>
          <cell r="AP21">
            <v>5345.5</v>
          </cell>
          <cell r="AQ21">
            <v>7821</v>
          </cell>
          <cell r="AR21">
            <v>12656</v>
          </cell>
          <cell r="AS21">
            <v>12807.5</v>
          </cell>
          <cell r="AT21">
            <v>12138</v>
          </cell>
          <cell r="AU21">
            <v>750</v>
          </cell>
          <cell r="AV21">
            <v>22522</v>
          </cell>
          <cell r="AW21">
            <v>2260</v>
          </cell>
          <cell r="AX21">
            <v>390</v>
          </cell>
          <cell r="AY21">
            <v>214.5</v>
          </cell>
          <cell r="AZ21">
            <v>615.5</v>
          </cell>
          <cell r="BA21">
            <v>1517.5</v>
          </cell>
          <cell r="BB21">
            <v>5345.5</v>
          </cell>
          <cell r="BC21">
            <v>3057</v>
          </cell>
          <cell r="BD21">
            <v>0</v>
          </cell>
          <cell r="BE21">
            <v>3057</v>
          </cell>
          <cell r="BF21">
            <v>2740</v>
          </cell>
          <cell r="BG21">
            <v>0</v>
          </cell>
          <cell r="BH21">
            <v>2740</v>
          </cell>
          <cell r="BI21">
            <v>5385</v>
          </cell>
          <cell r="BJ21">
            <v>0</v>
          </cell>
          <cell r="BK21">
            <v>5385</v>
          </cell>
          <cell r="BL21">
            <v>3837</v>
          </cell>
          <cell r="BM21">
            <v>0</v>
          </cell>
          <cell r="BN21">
            <v>3837</v>
          </cell>
          <cell r="BO21">
            <v>3785</v>
          </cell>
          <cell r="BP21">
            <v>0</v>
          </cell>
          <cell r="BQ21">
            <v>3785</v>
          </cell>
          <cell r="BR21">
            <v>2608</v>
          </cell>
          <cell r="BS21">
            <v>5202</v>
          </cell>
        </row>
        <row r="22">
          <cell r="D22">
            <v>56072</v>
          </cell>
          <cell r="E22">
            <v>16302</v>
          </cell>
          <cell r="F22">
            <v>39770</v>
          </cell>
          <cell r="G22">
            <v>57110.5</v>
          </cell>
          <cell r="H22">
            <v>16548</v>
          </cell>
          <cell r="I22">
            <v>40562.5</v>
          </cell>
          <cell r="J22">
            <v>45574</v>
          </cell>
          <cell r="K22">
            <v>13055</v>
          </cell>
          <cell r="L22">
            <v>32519</v>
          </cell>
          <cell r="M22">
            <v>46342.5</v>
          </cell>
          <cell r="N22">
            <v>13230.5</v>
          </cell>
          <cell r="O22">
            <v>33112</v>
          </cell>
          <cell r="P22">
            <v>10498</v>
          </cell>
          <cell r="Q22">
            <v>3247</v>
          </cell>
          <cell r="R22">
            <v>7251</v>
          </cell>
          <cell r="S22">
            <v>10768</v>
          </cell>
          <cell r="T22">
            <v>3317.5</v>
          </cell>
          <cell r="U22">
            <v>7450.5</v>
          </cell>
          <cell r="V22">
            <v>1763</v>
          </cell>
          <cell r="W22">
            <v>505</v>
          </cell>
          <cell r="X22">
            <v>1258</v>
          </cell>
          <cell r="Y22">
            <v>899</v>
          </cell>
          <cell r="Z22">
            <v>1809</v>
          </cell>
          <cell r="AA22">
            <v>517.5</v>
          </cell>
          <cell r="AB22">
            <v>1291.5</v>
          </cell>
          <cell r="AC22">
            <v>916</v>
          </cell>
          <cell r="AD22">
            <v>517.5</v>
          </cell>
          <cell r="AE22">
            <v>161</v>
          </cell>
          <cell r="AF22">
            <v>356.5</v>
          </cell>
          <cell r="AG22">
            <v>2615</v>
          </cell>
          <cell r="AH22">
            <v>859.5</v>
          </cell>
          <cell r="AI22">
            <v>1755.5</v>
          </cell>
          <cell r="AJ22">
            <v>9299</v>
          </cell>
          <cell r="AK22">
            <v>2906</v>
          </cell>
          <cell r="AL22">
            <v>6393</v>
          </cell>
          <cell r="AM22">
            <v>9299</v>
          </cell>
          <cell r="AN22">
            <v>2906</v>
          </cell>
          <cell r="AO22">
            <v>6393</v>
          </cell>
          <cell r="AP22">
            <v>11744.5</v>
          </cell>
          <cell r="AQ22">
            <v>19762</v>
          </cell>
          <cell r="AR22">
            <v>31824</v>
          </cell>
          <cell r="AS22">
            <v>30116</v>
          </cell>
          <cell r="AT22">
            <v>26994.5</v>
          </cell>
          <cell r="AU22">
            <v>1729.5</v>
          </cell>
          <cell r="AV22">
            <v>46883</v>
          </cell>
          <cell r="AW22">
            <v>4292.5</v>
          </cell>
          <cell r="AX22">
            <v>893</v>
          </cell>
          <cell r="AY22">
            <v>542</v>
          </cell>
          <cell r="AZ22">
            <v>1286.5</v>
          </cell>
          <cell r="BA22">
            <v>3178.5</v>
          </cell>
          <cell r="BB22">
            <v>8287</v>
          </cell>
          <cell r="BC22">
            <v>6344</v>
          </cell>
          <cell r="BD22">
            <v>1940.5</v>
          </cell>
          <cell r="BE22">
            <v>4403.5</v>
          </cell>
          <cell r="BF22">
            <v>5618</v>
          </cell>
          <cell r="BG22">
            <v>1496</v>
          </cell>
          <cell r="BH22">
            <v>4122</v>
          </cell>
          <cell r="BI22">
            <v>11719</v>
          </cell>
          <cell r="BJ22">
            <v>3533.5</v>
          </cell>
          <cell r="BK22">
            <v>8185.5</v>
          </cell>
          <cell r="BL22">
            <v>11481.5</v>
          </cell>
          <cell r="BM22">
            <v>3404.5</v>
          </cell>
          <cell r="BN22">
            <v>8077</v>
          </cell>
          <cell r="BO22">
            <v>7553.5</v>
          </cell>
          <cell r="BP22">
            <v>2131.5</v>
          </cell>
          <cell r="BQ22">
            <v>5422</v>
          </cell>
          <cell r="BR22">
            <v>5844.5</v>
          </cell>
          <cell r="BS22">
            <v>14079</v>
          </cell>
        </row>
        <row r="23">
          <cell r="D23">
            <v>65064</v>
          </cell>
          <cell r="E23">
            <v>9727</v>
          </cell>
          <cell r="F23">
            <v>55337</v>
          </cell>
          <cell r="G23">
            <v>66353.5</v>
          </cell>
          <cell r="H23">
            <v>9972.5</v>
          </cell>
          <cell r="I23">
            <v>56381</v>
          </cell>
          <cell r="J23">
            <v>51284</v>
          </cell>
          <cell r="K23">
            <v>7317</v>
          </cell>
          <cell r="L23">
            <v>43967</v>
          </cell>
          <cell r="M23">
            <v>52271.5</v>
          </cell>
          <cell r="N23">
            <v>7513.5</v>
          </cell>
          <cell r="O23">
            <v>44758</v>
          </cell>
          <cell r="P23">
            <v>13780</v>
          </cell>
          <cell r="Q23">
            <v>2410</v>
          </cell>
          <cell r="R23">
            <v>11370</v>
          </cell>
          <cell r="S23">
            <v>14082</v>
          </cell>
          <cell r="T23">
            <v>2459</v>
          </cell>
          <cell r="U23">
            <v>11623</v>
          </cell>
          <cell r="V23">
            <v>2247</v>
          </cell>
          <cell r="W23">
            <v>351</v>
          </cell>
          <cell r="X23">
            <v>1896</v>
          </cell>
          <cell r="Y23">
            <v>1146</v>
          </cell>
          <cell r="Z23">
            <v>2273</v>
          </cell>
          <cell r="AA23">
            <v>355.5</v>
          </cell>
          <cell r="AB23">
            <v>1917.5</v>
          </cell>
          <cell r="AC23">
            <v>1147</v>
          </cell>
          <cell r="AD23">
            <v>729.5</v>
          </cell>
          <cell r="AE23">
            <v>140</v>
          </cell>
          <cell r="AF23">
            <v>589.5</v>
          </cell>
          <cell r="AG23">
            <v>3664</v>
          </cell>
          <cell r="AH23">
            <v>705</v>
          </cell>
          <cell r="AI23">
            <v>2959</v>
          </cell>
          <cell r="AJ23">
            <v>12310</v>
          </cell>
          <cell r="AK23">
            <v>2171</v>
          </cell>
          <cell r="AL23">
            <v>10139</v>
          </cell>
          <cell r="AM23">
            <v>12310</v>
          </cell>
          <cell r="AN23">
            <v>2171</v>
          </cell>
          <cell r="AO23">
            <v>10139</v>
          </cell>
          <cell r="AP23">
            <v>13898</v>
          </cell>
          <cell r="AQ23">
            <v>20574</v>
          </cell>
          <cell r="AR23">
            <v>34089</v>
          </cell>
          <cell r="AS23">
            <v>34081.5</v>
          </cell>
          <cell r="AT23">
            <v>32272</v>
          </cell>
          <cell r="AU23">
            <v>2241</v>
          </cell>
          <cell r="AV23">
            <v>48944</v>
          </cell>
          <cell r="AW23">
            <v>5776</v>
          </cell>
          <cell r="AX23">
            <v>1126</v>
          </cell>
          <cell r="AY23">
            <v>751.5</v>
          </cell>
          <cell r="AZ23">
            <v>1836</v>
          </cell>
          <cell r="BA23">
            <v>3825</v>
          </cell>
          <cell r="BB23">
            <v>11959</v>
          </cell>
          <cell r="BC23">
            <v>8145</v>
          </cell>
          <cell r="BD23">
            <v>1398.5</v>
          </cell>
          <cell r="BE23">
            <v>6746.5</v>
          </cell>
          <cell r="BF23">
            <v>7516.5</v>
          </cell>
          <cell r="BG23">
            <v>838.5</v>
          </cell>
          <cell r="BH23">
            <v>6678</v>
          </cell>
          <cell r="BI23">
            <v>13138.5</v>
          </cell>
          <cell r="BJ23">
            <v>1954</v>
          </cell>
          <cell r="BK23">
            <v>11184.5</v>
          </cell>
          <cell r="BL23">
            <v>10789</v>
          </cell>
          <cell r="BM23">
            <v>1632</v>
          </cell>
          <cell r="BN23">
            <v>9157</v>
          </cell>
          <cell r="BO23">
            <v>8802.5</v>
          </cell>
          <cell r="BP23">
            <v>1329.5</v>
          </cell>
          <cell r="BQ23">
            <v>7473</v>
          </cell>
          <cell r="BR23">
            <v>6359.5</v>
          </cell>
          <cell r="BS23">
            <v>14407.5</v>
          </cell>
        </row>
        <row r="24">
          <cell r="D24">
            <v>62154</v>
          </cell>
          <cell r="E24">
            <v>12974</v>
          </cell>
          <cell r="F24">
            <v>49180</v>
          </cell>
          <cell r="G24">
            <v>63220</v>
          </cell>
          <cell r="H24">
            <v>13144.5</v>
          </cell>
          <cell r="I24">
            <v>50075.5</v>
          </cell>
          <cell r="J24">
            <v>49792</v>
          </cell>
          <cell r="K24">
            <v>10206</v>
          </cell>
          <cell r="L24">
            <v>39586</v>
          </cell>
          <cell r="M24">
            <v>50550</v>
          </cell>
          <cell r="N24">
            <v>10331</v>
          </cell>
          <cell r="O24">
            <v>40219</v>
          </cell>
          <cell r="P24">
            <v>12362</v>
          </cell>
          <cell r="Q24">
            <v>2768</v>
          </cell>
          <cell r="R24">
            <v>9594</v>
          </cell>
          <cell r="S24">
            <v>12670</v>
          </cell>
          <cell r="T24">
            <v>2813.5</v>
          </cell>
          <cell r="U24">
            <v>9856.5</v>
          </cell>
          <cell r="V24">
            <v>2053</v>
          </cell>
          <cell r="W24">
            <v>442</v>
          </cell>
          <cell r="X24">
            <v>1611</v>
          </cell>
          <cell r="Y24">
            <v>1081</v>
          </cell>
          <cell r="Z24">
            <v>2091.5</v>
          </cell>
          <cell r="AA24">
            <v>439.5</v>
          </cell>
          <cell r="AB24">
            <v>1652</v>
          </cell>
          <cell r="AC24">
            <v>1085</v>
          </cell>
          <cell r="AD24">
            <v>601</v>
          </cell>
          <cell r="AE24">
            <v>127.5</v>
          </cell>
          <cell r="AF24">
            <v>473.5</v>
          </cell>
          <cell r="AG24">
            <v>3208</v>
          </cell>
          <cell r="AH24">
            <v>674</v>
          </cell>
          <cell r="AI24">
            <v>2534</v>
          </cell>
          <cell r="AJ24">
            <v>11035</v>
          </cell>
          <cell r="AK24">
            <v>2491</v>
          </cell>
          <cell r="AL24">
            <v>8544</v>
          </cell>
          <cell r="AM24">
            <v>11035</v>
          </cell>
          <cell r="AN24">
            <v>2491</v>
          </cell>
          <cell r="AO24">
            <v>8544</v>
          </cell>
          <cell r="AP24">
            <v>13234.5</v>
          </cell>
          <cell r="AQ24">
            <v>20553</v>
          </cell>
          <cell r="AR24">
            <v>33459</v>
          </cell>
          <cell r="AS24">
            <v>32801.5</v>
          </cell>
          <cell r="AT24">
            <v>30418.5</v>
          </cell>
          <cell r="AU24">
            <v>2022</v>
          </cell>
          <cell r="AV24">
            <v>50712</v>
          </cell>
          <cell r="AW24">
            <v>5153.5</v>
          </cell>
          <cell r="AX24">
            <v>1006.5</v>
          </cell>
          <cell r="AY24">
            <v>680</v>
          </cell>
          <cell r="AZ24">
            <v>1620</v>
          </cell>
          <cell r="BA24">
            <v>3661.5</v>
          </cell>
          <cell r="BB24">
            <v>10319.5</v>
          </cell>
          <cell r="BC24">
            <v>7370.5</v>
          </cell>
          <cell r="BD24">
            <v>1700</v>
          </cell>
          <cell r="BE24">
            <v>5670.5</v>
          </cell>
          <cell r="BF24">
            <v>7095</v>
          </cell>
          <cell r="BG24">
            <v>1440</v>
          </cell>
          <cell r="BH24">
            <v>5655</v>
          </cell>
          <cell r="BI24">
            <v>12483.5</v>
          </cell>
          <cell r="BJ24">
            <v>2689.5</v>
          </cell>
          <cell r="BK24">
            <v>9794</v>
          </cell>
          <cell r="BL24">
            <v>10860</v>
          </cell>
          <cell r="BM24">
            <v>2253.5</v>
          </cell>
          <cell r="BN24">
            <v>8606.5</v>
          </cell>
          <cell r="BO24">
            <v>8402</v>
          </cell>
          <cell r="BP24">
            <v>1790.5</v>
          </cell>
          <cell r="BQ24">
            <v>6611.5</v>
          </cell>
          <cell r="BR24">
            <v>6266.5</v>
          </cell>
          <cell r="BS24">
            <v>14413.5</v>
          </cell>
        </row>
        <row r="25">
          <cell r="D25">
            <v>42100</v>
          </cell>
          <cell r="E25">
            <v>7279</v>
          </cell>
          <cell r="F25">
            <v>34821</v>
          </cell>
          <cell r="G25">
            <v>42847</v>
          </cell>
          <cell r="H25">
            <v>7370</v>
          </cell>
          <cell r="I25">
            <v>35477</v>
          </cell>
          <cell r="J25">
            <v>33816</v>
          </cell>
          <cell r="K25">
            <v>5786</v>
          </cell>
          <cell r="L25">
            <v>28030</v>
          </cell>
          <cell r="M25">
            <v>34331.5</v>
          </cell>
          <cell r="N25">
            <v>5850.5</v>
          </cell>
          <cell r="O25">
            <v>28481</v>
          </cell>
          <cell r="P25">
            <v>8284</v>
          </cell>
          <cell r="Q25">
            <v>1493</v>
          </cell>
          <cell r="R25">
            <v>6791</v>
          </cell>
          <cell r="S25">
            <v>8515.5</v>
          </cell>
          <cell r="T25">
            <v>1519.5</v>
          </cell>
          <cell r="U25">
            <v>6996</v>
          </cell>
          <cell r="V25">
            <v>1331</v>
          </cell>
          <cell r="W25">
            <v>220</v>
          </cell>
          <cell r="X25">
            <v>1111</v>
          </cell>
          <cell r="Y25">
            <v>667</v>
          </cell>
          <cell r="Z25">
            <v>1380</v>
          </cell>
          <cell r="AA25">
            <v>223</v>
          </cell>
          <cell r="AB25">
            <v>1157</v>
          </cell>
          <cell r="AC25">
            <v>701</v>
          </cell>
          <cell r="AD25">
            <v>402</v>
          </cell>
          <cell r="AE25">
            <v>69.5</v>
          </cell>
          <cell r="AF25">
            <v>332.5</v>
          </cell>
          <cell r="AG25">
            <v>2170.5</v>
          </cell>
          <cell r="AH25">
            <v>383.5</v>
          </cell>
          <cell r="AI25">
            <v>1787</v>
          </cell>
          <cell r="AJ25">
            <v>7410</v>
          </cell>
          <cell r="AK25">
            <v>1362</v>
          </cell>
          <cell r="AL25">
            <v>6048</v>
          </cell>
          <cell r="AM25">
            <v>7410</v>
          </cell>
          <cell r="AN25">
            <v>1362</v>
          </cell>
          <cell r="AO25">
            <v>6048</v>
          </cell>
          <cell r="AP25">
            <v>8967.5</v>
          </cell>
          <cell r="AQ25">
            <v>13862</v>
          </cell>
          <cell r="AR25">
            <v>22810</v>
          </cell>
          <cell r="AS25">
            <v>22159.5</v>
          </cell>
          <cell r="AT25">
            <v>20687.5</v>
          </cell>
          <cell r="AU25">
            <v>1338.5</v>
          </cell>
          <cell r="AV25">
            <v>33108</v>
          </cell>
          <cell r="AW25">
            <v>3419</v>
          </cell>
          <cell r="AX25">
            <v>679</v>
          </cell>
          <cell r="AY25">
            <v>448.5</v>
          </cell>
          <cell r="AZ25">
            <v>1178</v>
          </cell>
          <cell r="BA25">
            <v>2443.5</v>
          </cell>
          <cell r="BB25">
            <v>7453.5</v>
          </cell>
          <cell r="BC25">
            <v>4965</v>
          </cell>
          <cell r="BD25">
            <v>913</v>
          </cell>
          <cell r="BE25">
            <v>4052</v>
          </cell>
          <cell r="BF25">
            <v>4890</v>
          </cell>
          <cell r="BG25">
            <v>674</v>
          </cell>
          <cell r="BH25">
            <v>4216</v>
          </cell>
          <cell r="BI25">
            <v>8544.5</v>
          </cell>
          <cell r="BJ25">
            <v>1543.5</v>
          </cell>
          <cell r="BK25">
            <v>7001</v>
          </cell>
          <cell r="BL25">
            <v>10860</v>
          </cell>
          <cell r="BM25">
            <v>2253.5</v>
          </cell>
          <cell r="BN25">
            <v>8606.5</v>
          </cell>
          <cell r="BO25">
            <v>5547.5</v>
          </cell>
          <cell r="BP25">
            <v>953.5</v>
          </cell>
          <cell r="BQ25">
            <v>4594</v>
          </cell>
          <cell r="BR25">
            <v>4218.5</v>
          </cell>
          <cell r="BS25">
            <v>9773</v>
          </cell>
        </row>
        <row r="26">
          <cell r="D26">
            <v>73184</v>
          </cell>
          <cell r="E26">
            <v>10375</v>
          </cell>
          <cell r="F26">
            <v>62809</v>
          </cell>
          <cell r="G26">
            <v>74072</v>
          </cell>
          <cell r="H26">
            <v>10404</v>
          </cell>
          <cell r="I26">
            <v>63668</v>
          </cell>
          <cell r="J26">
            <v>56548</v>
          </cell>
          <cell r="K26">
            <v>7969</v>
          </cell>
          <cell r="L26">
            <v>48579</v>
          </cell>
          <cell r="M26">
            <v>57139.5</v>
          </cell>
          <cell r="N26">
            <v>7993.5</v>
          </cell>
          <cell r="O26">
            <v>49146</v>
          </cell>
          <cell r="P26">
            <v>16636</v>
          </cell>
          <cell r="Q26">
            <v>2406</v>
          </cell>
          <cell r="R26">
            <v>14230</v>
          </cell>
          <cell r="S26">
            <v>16932.5</v>
          </cell>
          <cell r="T26">
            <v>2410.5</v>
          </cell>
          <cell r="U26">
            <v>14522</v>
          </cell>
          <cell r="V26">
            <v>2790</v>
          </cell>
          <cell r="W26">
            <v>350</v>
          </cell>
          <cell r="X26">
            <v>2440</v>
          </cell>
          <cell r="Y26">
            <v>1454</v>
          </cell>
          <cell r="Z26">
            <v>2816</v>
          </cell>
          <cell r="AA26">
            <v>347</v>
          </cell>
          <cell r="AB26">
            <v>2469</v>
          </cell>
          <cell r="AC26">
            <v>1471.5</v>
          </cell>
          <cell r="AD26">
            <v>891.5</v>
          </cell>
          <cell r="AE26">
            <v>121.5</v>
          </cell>
          <cell r="AF26">
            <v>770</v>
          </cell>
          <cell r="AG26">
            <v>4635</v>
          </cell>
          <cell r="AH26">
            <v>654</v>
          </cell>
          <cell r="AI26">
            <v>3981</v>
          </cell>
          <cell r="AJ26">
            <v>14844</v>
          </cell>
          <cell r="AK26">
            <v>2179</v>
          </cell>
          <cell r="AL26">
            <v>12665</v>
          </cell>
          <cell r="AM26">
            <v>14844</v>
          </cell>
          <cell r="AN26">
            <v>2179</v>
          </cell>
          <cell r="AO26">
            <v>12665</v>
          </cell>
          <cell r="AP26">
            <v>15907</v>
          </cell>
          <cell r="AQ26">
            <v>22890</v>
          </cell>
          <cell r="AR26">
            <v>37168</v>
          </cell>
          <cell r="AS26">
            <v>38357.5</v>
          </cell>
          <cell r="AT26">
            <v>35714.5</v>
          </cell>
          <cell r="AU26">
            <v>2687</v>
          </cell>
          <cell r="AV26">
            <v>61742</v>
          </cell>
          <cell r="AW26">
            <v>6660.5</v>
          </cell>
          <cell r="AX26">
            <v>1344.5</v>
          </cell>
          <cell r="AY26">
            <v>886</v>
          </cell>
          <cell r="AZ26">
            <v>2140.5</v>
          </cell>
          <cell r="BA26">
            <v>4486.5</v>
          </cell>
          <cell r="BB26">
            <v>13440.5</v>
          </cell>
          <cell r="BC26">
            <v>9481.5</v>
          </cell>
          <cell r="BD26">
            <v>1409.5</v>
          </cell>
          <cell r="BE26">
            <v>8072</v>
          </cell>
          <cell r="BF26">
            <v>8418</v>
          </cell>
          <cell r="BG26">
            <v>959</v>
          </cell>
          <cell r="BH26">
            <v>7459</v>
          </cell>
          <cell r="BI26">
            <v>13870</v>
          </cell>
          <cell r="BJ26">
            <v>2134.5</v>
          </cell>
          <cell r="BK26">
            <v>11735.5</v>
          </cell>
          <cell r="BL26">
            <v>13028</v>
          </cell>
          <cell r="BM26">
            <v>1870</v>
          </cell>
          <cell r="BN26">
            <v>11158</v>
          </cell>
          <cell r="BO26">
            <v>9682</v>
          </cell>
          <cell r="BP26">
            <v>1561</v>
          </cell>
          <cell r="BQ26">
            <v>8121</v>
          </cell>
          <cell r="BR26">
            <v>7049.5</v>
          </cell>
          <cell r="BS26">
            <v>15790</v>
          </cell>
        </row>
        <row r="27">
          <cell r="D27">
            <v>73120</v>
          </cell>
          <cell r="E27">
            <v>11721</v>
          </cell>
          <cell r="F27">
            <v>61399</v>
          </cell>
          <cell r="G27">
            <v>73817</v>
          </cell>
          <cell r="H27">
            <v>11694</v>
          </cell>
          <cell r="I27">
            <v>62123</v>
          </cell>
          <cell r="J27">
            <v>55099</v>
          </cell>
          <cell r="K27">
            <v>8683</v>
          </cell>
          <cell r="L27">
            <v>46416</v>
          </cell>
          <cell r="M27">
            <v>55540</v>
          </cell>
          <cell r="N27">
            <v>8652</v>
          </cell>
          <cell r="O27">
            <v>46888</v>
          </cell>
          <cell r="P27">
            <v>18021</v>
          </cell>
          <cell r="Q27">
            <v>3038</v>
          </cell>
          <cell r="R27">
            <v>14983</v>
          </cell>
          <cell r="S27">
            <v>18277</v>
          </cell>
          <cell r="T27">
            <v>3042</v>
          </cell>
          <cell r="U27">
            <v>15235</v>
          </cell>
          <cell r="V27">
            <v>2823</v>
          </cell>
          <cell r="W27">
            <v>475</v>
          </cell>
          <cell r="X27">
            <v>2348</v>
          </cell>
          <cell r="Y27">
            <v>1399</v>
          </cell>
          <cell r="Z27">
            <v>2768.5</v>
          </cell>
          <cell r="AA27">
            <v>459.5</v>
          </cell>
          <cell r="AB27">
            <v>2309</v>
          </cell>
          <cell r="AC27">
            <v>1397.5</v>
          </cell>
          <cell r="AD27">
            <v>822.5</v>
          </cell>
          <cell r="AE27">
            <v>137.5</v>
          </cell>
          <cell r="AF27">
            <v>685</v>
          </cell>
          <cell r="AG27">
            <v>4656</v>
          </cell>
          <cell r="AH27">
            <v>809.5</v>
          </cell>
          <cell r="AI27">
            <v>3846.5</v>
          </cell>
          <cell r="AJ27">
            <v>16220</v>
          </cell>
          <cell r="AK27">
            <v>2747</v>
          </cell>
          <cell r="AL27">
            <v>13473</v>
          </cell>
          <cell r="AM27">
            <v>16220</v>
          </cell>
          <cell r="AN27">
            <v>2747</v>
          </cell>
          <cell r="AO27">
            <v>13473</v>
          </cell>
          <cell r="AP27">
            <v>17068.5</v>
          </cell>
          <cell r="AQ27">
            <v>22262</v>
          </cell>
          <cell r="AR27">
            <v>35151</v>
          </cell>
          <cell r="AS27">
            <v>38499.5</v>
          </cell>
          <cell r="AT27">
            <v>35317.5</v>
          </cell>
          <cell r="AU27">
            <v>2604</v>
          </cell>
          <cell r="AV27">
            <v>65087</v>
          </cell>
          <cell r="AW27">
            <v>7483</v>
          </cell>
          <cell r="AX27">
            <v>1371</v>
          </cell>
          <cell r="AY27">
            <v>719.5</v>
          </cell>
          <cell r="AZ27">
            <v>1748.5</v>
          </cell>
          <cell r="BA27">
            <v>5036</v>
          </cell>
          <cell r="BB27">
            <v>14262.5</v>
          </cell>
          <cell r="BC27">
            <v>10852.5</v>
          </cell>
          <cell r="BD27">
            <v>1773</v>
          </cell>
          <cell r="BE27">
            <v>9079.5</v>
          </cell>
          <cell r="BF27">
            <v>7397.5</v>
          </cell>
          <cell r="BG27">
            <v>871.5</v>
          </cell>
          <cell r="BH27">
            <v>6526</v>
          </cell>
          <cell r="BI27">
            <v>16244.5</v>
          </cell>
          <cell r="BJ27">
            <v>2887.5</v>
          </cell>
          <cell r="BK27">
            <v>13357</v>
          </cell>
          <cell r="BL27">
            <v>10503.5</v>
          </cell>
          <cell r="BM27">
            <v>1640</v>
          </cell>
          <cell r="BN27">
            <v>8863.5</v>
          </cell>
          <cell r="BO27">
            <v>11640.5</v>
          </cell>
          <cell r="BP27">
            <v>1907</v>
          </cell>
          <cell r="BQ27">
            <v>9733.5</v>
          </cell>
          <cell r="BR27">
            <v>8193.5</v>
          </cell>
          <cell r="BS27">
            <v>13948</v>
          </cell>
        </row>
        <row r="28">
          <cell r="D28">
            <v>33477</v>
          </cell>
          <cell r="E28">
            <v>8603</v>
          </cell>
          <cell r="F28">
            <v>24874</v>
          </cell>
          <cell r="G28">
            <v>33840</v>
          </cell>
          <cell r="H28">
            <v>8719</v>
          </cell>
          <cell r="I28">
            <v>25121</v>
          </cell>
          <cell r="J28">
            <v>26027</v>
          </cell>
          <cell r="K28">
            <v>6728</v>
          </cell>
          <cell r="L28">
            <v>19299</v>
          </cell>
          <cell r="M28">
            <v>26266</v>
          </cell>
          <cell r="N28">
            <v>6820</v>
          </cell>
          <cell r="O28">
            <v>19446</v>
          </cell>
          <cell r="P28">
            <v>7450</v>
          </cell>
          <cell r="Q28">
            <v>1875</v>
          </cell>
          <cell r="R28">
            <v>5575</v>
          </cell>
          <cell r="S28">
            <v>7574</v>
          </cell>
          <cell r="T28">
            <v>1899</v>
          </cell>
          <cell r="U28">
            <v>5675</v>
          </cell>
          <cell r="V28">
            <v>1222</v>
          </cell>
          <cell r="W28">
            <v>282</v>
          </cell>
          <cell r="X28">
            <v>940</v>
          </cell>
          <cell r="Y28">
            <v>621</v>
          </cell>
          <cell r="Z28">
            <v>634</v>
          </cell>
          <cell r="AA28">
            <v>152.5</v>
          </cell>
          <cell r="AB28">
            <v>481.5</v>
          </cell>
          <cell r="AC28">
            <v>595</v>
          </cell>
          <cell r="AD28">
            <v>383.5</v>
          </cell>
          <cell r="AE28">
            <v>95.5</v>
          </cell>
          <cell r="AF28">
            <v>288</v>
          </cell>
          <cell r="AG28">
            <v>1925.5</v>
          </cell>
          <cell r="AH28">
            <v>534</v>
          </cell>
          <cell r="AI28">
            <v>1391.5</v>
          </cell>
          <cell r="AJ28">
            <v>6640</v>
          </cell>
          <cell r="AK28">
            <v>1686</v>
          </cell>
          <cell r="AL28">
            <v>4954</v>
          </cell>
          <cell r="AM28">
            <v>6640</v>
          </cell>
          <cell r="AN28">
            <v>1686</v>
          </cell>
          <cell r="AO28">
            <v>4954</v>
          </cell>
          <cell r="AP28">
            <v>6980.5</v>
          </cell>
          <cell r="AQ28">
            <v>10210</v>
          </cell>
          <cell r="AR28">
            <v>17190</v>
          </cell>
          <cell r="AS28">
            <v>17013.5</v>
          </cell>
          <cell r="AT28">
            <v>16826.5</v>
          </cell>
          <cell r="AU28">
            <v>1147.5</v>
          </cell>
          <cell r="AV28">
            <v>26382</v>
          </cell>
          <cell r="AW28">
            <v>3009.5</v>
          </cell>
          <cell r="AX28">
            <v>275</v>
          </cell>
          <cell r="AY28">
            <v>347</v>
          </cell>
          <cell r="AZ28">
            <v>935.5</v>
          </cell>
          <cell r="BA28">
            <v>1918</v>
          </cell>
          <cell r="BB28">
            <v>5314</v>
          </cell>
          <cell r="BC28">
            <v>4419.5</v>
          </cell>
          <cell r="BD28">
            <v>1090</v>
          </cell>
          <cell r="BE28">
            <v>3329.5</v>
          </cell>
          <cell r="BF28">
            <v>3906.5</v>
          </cell>
          <cell r="BG28">
            <v>814.5</v>
          </cell>
          <cell r="BH28">
            <v>3092</v>
          </cell>
          <cell r="BI28">
            <v>6668.5</v>
          </cell>
          <cell r="BJ28">
            <v>1706.5</v>
          </cell>
          <cell r="BK28">
            <v>4962</v>
          </cell>
          <cell r="BL28">
            <v>5481</v>
          </cell>
          <cell r="BM28">
            <v>1729</v>
          </cell>
          <cell r="BN28">
            <v>3752</v>
          </cell>
          <cell r="BO28">
            <v>4412.5</v>
          </cell>
          <cell r="BP28">
            <v>1050.5</v>
          </cell>
          <cell r="BQ28">
            <v>3362</v>
          </cell>
          <cell r="BR28">
            <v>3185</v>
          </cell>
          <cell r="BS28">
            <v>7023.5</v>
          </cell>
        </row>
        <row r="29">
          <cell r="D29">
            <v>38110</v>
          </cell>
          <cell r="E29">
            <v>7746</v>
          </cell>
          <cell r="F29">
            <v>30364</v>
          </cell>
          <cell r="G29">
            <v>38715.5</v>
          </cell>
          <cell r="H29">
            <v>7808.5</v>
          </cell>
          <cell r="I29">
            <v>30907</v>
          </cell>
          <cell r="J29">
            <v>29272</v>
          </cell>
          <cell r="K29">
            <v>6050</v>
          </cell>
          <cell r="L29">
            <v>23222</v>
          </cell>
          <cell r="M29">
            <v>29690.5</v>
          </cell>
          <cell r="N29">
            <v>6107.5</v>
          </cell>
          <cell r="O29">
            <v>23583</v>
          </cell>
          <cell r="P29">
            <v>8838</v>
          </cell>
          <cell r="Q29">
            <v>1696</v>
          </cell>
          <cell r="R29">
            <v>7142</v>
          </cell>
          <cell r="S29">
            <v>9025</v>
          </cell>
          <cell r="T29">
            <v>1701</v>
          </cell>
          <cell r="U29">
            <v>7324</v>
          </cell>
          <cell r="V29">
            <v>1509</v>
          </cell>
          <cell r="W29">
            <v>271</v>
          </cell>
          <cell r="X29">
            <v>1238</v>
          </cell>
          <cell r="Y29">
            <v>792</v>
          </cell>
          <cell r="Z29">
            <v>1517.5</v>
          </cell>
          <cell r="AA29">
            <v>262</v>
          </cell>
          <cell r="AB29">
            <v>1255.5</v>
          </cell>
          <cell r="AC29">
            <v>786.5</v>
          </cell>
          <cell r="AD29">
            <v>470.5</v>
          </cell>
          <cell r="AE29">
            <v>86</v>
          </cell>
          <cell r="AF29">
            <v>384.5</v>
          </cell>
          <cell r="AG29">
            <v>2431</v>
          </cell>
          <cell r="AH29">
            <v>432.5</v>
          </cell>
          <cell r="AI29">
            <v>1998.5</v>
          </cell>
          <cell r="AJ29">
            <v>7849</v>
          </cell>
          <cell r="AK29">
            <v>1508</v>
          </cell>
          <cell r="AL29">
            <v>6341</v>
          </cell>
          <cell r="AM29">
            <v>7849</v>
          </cell>
          <cell r="AN29">
            <v>1508</v>
          </cell>
          <cell r="AO29">
            <v>6341</v>
          </cell>
          <cell r="AP29">
            <v>7850</v>
          </cell>
          <cell r="AQ29">
            <v>11738</v>
          </cell>
          <cell r="AR29">
            <v>19742</v>
          </cell>
          <cell r="AS29">
            <v>19644.5</v>
          </cell>
          <cell r="AT29">
            <v>19071</v>
          </cell>
          <cell r="AU29">
            <v>1463.5</v>
          </cell>
          <cell r="AV29">
            <v>31932</v>
          </cell>
          <cell r="AW29">
            <v>3552.5</v>
          </cell>
          <cell r="AX29">
            <v>731</v>
          </cell>
          <cell r="AY29">
            <v>490.5</v>
          </cell>
          <cell r="AZ29">
            <v>1127.5</v>
          </cell>
          <cell r="BA29">
            <v>2000.5</v>
          </cell>
          <cell r="BB29">
            <v>6177</v>
          </cell>
          <cell r="BC29">
            <v>5076.5</v>
          </cell>
          <cell r="BD29">
            <v>1006.5</v>
          </cell>
          <cell r="BE29">
            <v>4070</v>
          </cell>
          <cell r="BF29">
            <v>4390</v>
          </cell>
          <cell r="BG29">
            <v>869.5</v>
          </cell>
          <cell r="BH29">
            <v>3520.5</v>
          </cell>
          <cell r="BI29">
            <v>6994</v>
          </cell>
          <cell r="BJ29">
            <v>1448.5</v>
          </cell>
          <cell r="BK29">
            <v>5545.5</v>
          </cell>
          <cell r="BL29">
            <v>6695</v>
          </cell>
          <cell r="BM29">
            <v>1567.5</v>
          </cell>
          <cell r="BN29">
            <v>5127.5</v>
          </cell>
          <cell r="BO29">
            <v>4472</v>
          </cell>
          <cell r="BP29">
            <v>1051.5</v>
          </cell>
          <cell r="BQ29">
            <v>3420.5</v>
          </cell>
          <cell r="BR29">
            <v>3500.5</v>
          </cell>
          <cell r="BS29">
            <v>8242</v>
          </cell>
        </row>
        <row r="30">
          <cell r="D30">
            <v>38285</v>
          </cell>
          <cell r="E30">
            <v>11286</v>
          </cell>
          <cell r="F30">
            <v>26999</v>
          </cell>
          <cell r="G30">
            <v>39097.5</v>
          </cell>
          <cell r="H30">
            <v>11604.5</v>
          </cell>
          <cell r="I30">
            <v>27493</v>
          </cell>
          <cell r="J30">
            <v>32934</v>
          </cell>
          <cell r="K30">
            <v>10266</v>
          </cell>
          <cell r="L30">
            <v>22668</v>
          </cell>
          <cell r="M30">
            <v>33459</v>
          </cell>
          <cell r="N30">
            <v>10465.5</v>
          </cell>
          <cell r="O30">
            <v>22993.5</v>
          </cell>
          <cell r="P30">
            <v>5351</v>
          </cell>
          <cell r="Q30">
            <v>1020</v>
          </cell>
          <cell r="R30">
            <v>4331</v>
          </cell>
          <cell r="S30">
            <v>5638.5</v>
          </cell>
          <cell r="T30">
            <v>1139</v>
          </cell>
          <cell r="U30">
            <v>4499.5</v>
          </cell>
          <cell r="V30">
            <v>957</v>
          </cell>
          <cell r="W30">
            <v>181</v>
          </cell>
          <cell r="X30">
            <v>776</v>
          </cell>
          <cell r="Y30">
            <v>480</v>
          </cell>
          <cell r="Z30">
            <v>999.5</v>
          </cell>
          <cell r="AA30">
            <v>198.5</v>
          </cell>
          <cell r="AB30">
            <v>801</v>
          </cell>
          <cell r="AC30">
            <v>512.5</v>
          </cell>
          <cell r="AD30">
            <v>289.5</v>
          </cell>
          <cell r="AE30">
            <v>85</v>
          </cell>
          <cell r="AF30">
            <v>204.5</v>
          </cell>
          <cell r="AG30">
            <v>1353.5</v>
          </cell>
          <cell r="AH30">
            <v>300</v>
          </cell>
          <cell r="AI30">
            <v>1053.5</v>
          </cell>
          <cell r="AJ30">
            <v>4747</v>
          </cell>
          <cell r="AK30">
            <v>901</v>
          </cell>
          <cell r="AL30">
            <v>3846</v>
          </cell>
          <cell r="AM30">
            <v>4747</v>
          </cell>
          <cell r="AN30">
            <v>901</v>
          </cell>
          <cell r="AO30">
            <v>3846</v>
          </cell>
          <cell r="AP30">
            <v>8445</v>
          </cell>
          <cell r="AQ30">
            <v>14460</v>
          </cell>
          <cell r="AR30">
            <v>22931</v>
          </cell>
          <cell r="AS30">
            <v>20799</v>
          </cell>
          <cell r="AT30">
            <v>18298.5</v>
          </cell>
          <cell r="AU30">
            <v>1023.5</v>
          </cell>
          <cell r="AV30">
            <v>29666</v>
          </cell>
          <cell r="AW30">
            <v>2240.5</v>
          </cell>
          <cell r="AX30">
            <v>487</v>
          </cell>
          <cell r="AY30">
            <v>343.5</v>
          </cell>
          <cell r="AZ30">
            <v>868</v>
          </cell>
          <cell r="BA30">
            <v>2305.5</v>
          </cell>
          <cell r="BB30">
            <v>5840.5</v>
          </cell>
          <cell r="BC30">
            <v>3285.5</v>
          </cell>
          <cell r="BD30">
            <v>640.5</v>
          </cell>
          <cell r="BE30">
            <v>2645</v>
          </cell>
          <cell r="BF30">
            <v>3852</v>
          </cell>
          <cell r="BG30">
            <v>1075</v>
          </cell>
          <cell r="BH30">
            <v>2777</v>
          </cell>
          <cell r="BI30">
            <v>8872</v>
          </cell>
          <cell r="BJ30">
            <v>2968</v>
          </cell>
          <cell r="BK30">
            <v>5904</v>
          </cell>
          <cell r="BL30">
            <v>7429</v>
          </cell>
          <cell r="BM30">
            <v>1494</v>
          </cell>
          <cell r="BN30">
            <v>5935</v>
          </cell>
          <cell r="BO30">
            <v>5738.5</v>
          </cell>
          <cell r="BP30">
            <v>1872</v>
          </cell>
          <cell r="BQ30">
            <v>3866.5</v>
          </cell>
          <cell r="BR30">
            <v>4441</v>
          </cell>
          <cell r="BS30">
            <v>10113.5</v>
          </cell>
        </row>
        <row r="31">
          <cell r="D31">
            <v>78711</v>
          </cell>
          <cell r="E31">
            <v>18224</v>
          </cell>
          <cell r="F31">
            <v>60487</v>
          </cell>
          <cell r="G31">
            <v>79912</v>
          </cell>
          <cell r="H31">
            <v>18471</v>
          </cell>
          <cell r="I31">
            <v>61441</v>
          </cell>
          <cell r="J31">
            <v>60622</v>
          </cell>
          <cell r="K31">
            <v>13798</v>
          </cell>
          <cell r="L31">
            <v>46824</v>
          </cell>
          <cell r="M31">
            <v>61523</v>
          </cell>
          <cell r="N31">
            <v>14008</v>
          </cell>
          <cell r="O31">
            <v>47515</v>
          </cell>
          <cell r="P31">
            <v>18089</v>
          </cell>
          <cell r="Q31">
            <v>4426</v>
          </cell>
          <cell r="R31">
            <v>13663</v>
          </cell>
          <cell r="S31">
            <v>18389</v>
          </cell>
          <cell r="T31">
            <v>4463</v>
          </cell>
          <cell r="U31">
            <v>13926</v>
          </cell>
          <cell r="V31">
            <v>2734</v>
          </cell>
          <cell r="W31">
            <v>575</v>
          </cell>
          <cell r="X31">
            <v>2159</v>
          </cell>
          <cell r="Y31">
            <v>1414</v>
          </cell>
          <cell r="Z31">
            <v>2737</v>
          </cell>
          <cell r="AA31">
            <v>565</v>
          </cell>
          <cell r="AB31">
            <v>2172</v>
          </cell>
          <cell r="AC31">
            <v>1436</v>
          </cell>
          <cell r="AD31">
            <v>948</v>
          </cell>
          <cell r="AE31">
            <v>235.5</v>
          </cell>
          <cell r="AF31">
            <v>712.5</v>
          </cell>
          <cell r="AG31">
            <v>4954.5</v>
          </cell>
          <cell r="AH31">
            <v>1301.5</v>
          </cell>
          <cell r="AI31">
            <v>3653</v>
          </cell>
          <cell r="AJ31">
            <v>16319</v>
          </cell>
          <cell r="AK31">
            <v>4062</v>
          </cell>
          <cell r="AL31">
            <v>12257</v>
          </cell>
          <cell r="AM31">
            <v>16319</v>
          </cell>
          <cell r="AN31">
            <v>4062</v>
          </cell>
          <cell r="AO31">
            <v>12257</v>
          </cell>
          <cell r="AP31">
            <v>16927.5</v>
          </cell>
          <cell r="AQ31">
            <v>24920</v>
          </cell>
          <cell r="AR31">
            <v>39888</v>
          </cell>
          <cell r="AS31">
            <v>41471.5</v>
          </cell>
          <cell r="AT31">
            <v>38440.5</v>
          </cell>
          <cell r="AU31">
            <v>2593</v>
          </cell>
          <cell r="AV31">
            <v>78590</v>
          </cell>
          <cell r="AW31">
            <v>7631</v>
          </cell>
          <cell r="AX31">
            <v>1301</v>
          </cell>
          <cell r="AY31">
            <v>817.5</v>
          </cell>
          <cell r="AZ31">
            <v>2002.5</v>
          </cell>
          <cell r="BA31">
            <v>4737</v>
          </cell>
          <cell r="BB31">
            <v>12739.5</v>
          </cell>
          <cell r="BC31">
            <v>10697.5</v>
          </cell>
          <cell r="BD31">
            <v>2596.5</v>
          </cell>
          <cell r="BE31">
            <v>8101</v>
          </cell>
          <cell r="BF31">
            <v>8472.5</v>
          </cell>
          <cell r="BG31">
            <v>1982.5</v>
          </cell>
          <cell r="BH31">
            <v>6490</v>
          </cell>
          <cell r="BI31">
            <v>16133</v>
          </cell>
          <cell r="BJ31">
            <v>3893</v>
          </cell>
          <cell r="BK31">
            <v>12240</v>
          </cell>
          <cell r="BL31">
            <v>12380</v>
          </cell>
          <cell r="BM31">
            <v>2745.5</v>
          </cell>
          <cell r="BN31">
            <v>9634.5</v>
          </cell>
          <cell r="BO31">
            <v>11196</v>
          </cell>
          <cell r="BP31">
            <v>2955</v>
          </cell>
          <cell r="BQ31">
            <v>8241</v>
          </cell>
          <cell r="BR31">
            <v>8069.5</v>
          </cell>
          <cell r="BS31">
            <v>16913</v>
          </cell>
        </row>
        <row r="32">
          <cell r="D32">
            <v>34333</v>
          </cell>
          <cell r="E32">
            <v>7062</v>
          </cell>
          <cell r="F32">
            <v>27271</v>
          </cell>
          <cell r="G32">
            <v>34827</v>
          </cell>
          <cell r="H32">
            <v>7152</v>
          </cell>
          <cell r="I32">
            <v>27675</v>
          </cell>
          <cell r="J32">
            <v>27243</v>
          </cell>
          <cell r="K32">
            <v>5523</v>
          </cell>
          <cell r="L32">
            <v>21720</v>
          </cell>
          <cell r="M32">
            <v>27597</v>
          </cell>
          <cell r="N32">
            <v>5585</v>
          </cell>
          <cell r="O32">
            <v>22012</v>
          </cell>
          <cell r="P32">
            <v>7090</v>
          </cell>
          <cell r="Q32">
            <v>1539</v>
          </cell>
          <cell r="R32">
            <v>5551</v>
          </cell>
          <cell r="S32">
            <v>7230</v>
          </cell>
          <cell r="T32">
            <v>1567</v>
          </cell>
          <cell r="U32">
            <v>5663</v>
          </cell>
          <cell r="V32">
            <v>1221</v>
          </cell>
          <cell r="W32">
            <v>216</v>
          </cell>
          <cell r="X32">
            <v>1005</v>
          </cell>
          <cell r="Y32">
            <v>629</v>
          </cell>
          <cell r="Z32">
            <v>1222</v>
          </cell>
          <cell r="AA32">
            <v>212</v>
          </cell>
          <cell r="AB32">
            <v>1010</v>
          </cell>
          <cell r="AC32">
            <v>629.5</v>
          </cell>
          <cell r="AD32">
            <v>390</v>
          </cell>
          <cell r="AE32">
            <v>80.5</v>
          </cell>
          <cell r="AF32">
            <v>309.5</v>
          </cell>
          <cell r="AG32">
            <v>1950</v>
          </cell>
          <cell r="AH32">
            <v>426.5</v>
          </cell>
          <cell r="AI32">
            <v>1523.5</v>
          </cell>
          <cell r="AJ32">
            <v>6314</v>
          </cell>
          <cell r="AK32">
            <v>1414</v>
          </cell>
          <cell r="AL32">
            <v>4900</v>
          </cell>
          <cell r="AM32">
            <v>6314</v>
          </cell>
          <cell r="AN32">
            <v>1414</v>
          </cell>
          <cell r="AO32">
            <v>4900</v>
          </cell>
          <cell r="AP32">
            <v>7241.5</v>
          </cell>
          <cell r="AQ32">
            <v>10631</v>
          </cell>
          <cell r="AR32">
            <v>18129</v>
          </cell>
          <cell r="AS32">
            <v>17507.5</v>
          </cell>
          <cell r="AT32">
            <v>17319.5</v>
          </cell>
          <cell r="AU32">
            <v>1203.5</v>
          </cell>
          <cell r="AV32">
            <v>27922</v>
          </cell>
          <cell r="AW32">
            <v>2978.5</v>
          </cell>
          <cell r="AX32">
            <v>592.5</v>
          </cell>
          <cell r="AY32">
            <v>415.5</v>
          </cell>
          <cell r="AZ32">
            <v>947</v>
          </cell>
          <cell r="BA32">
            <v>1876.5</v>
          </cell>
          <cell r="BB32">
            <v>5720</v>
          </cell>
          <cell r="BC32">
            <v>4058</v>
          </cell>
          <cell r="BD32">
            <v>928.5</v>
          </cell>
          <cell r="BE32">
            <v>3129.5</v>
          </cell>
          <cell r="BF32">
            <v>4035</v>
          </cell>
          <cell r="BG32">
            <v>651</v>
          </cell>
          <cell r="BH32">
            <v>3384</v>
          </cell>
          <cell r="BI32">
            <v>7159.5</v>
          </cell>
          <cell r="BJ32">
            <v>1529</v>
          </cell>
          <cell r="BK32">
            <v>5630.5</v>
          </cell>
          <cell r="BL32">
            <v>5316</v>
          </cell>
          <cell r="BM32">
            <v>1086.5</v>
          </cell>
          <cell r="BN32">
            <v>4229.5</v>
          </cell>
          <cell r="BO32">
            <v>4508.5</v>
          </cell>
          <cell r="BP32">
            <v>1036.5</v>
          </cell>
          <cell r="BQ32">
            <v>3472</v>
          </cell>
          <cell r="BR32">
            <v>3410</v>
          </cell>
          <cell r="BS32">
            <v>7287.5</v>
          </cell>
        </row>
        <row r="33">
          <cell r="D33">
            <v>49563</v>
          </cell>
          <cell r="E33">
            <v>8063</v>
          </cell>
          <cell r="F33">
            <v>41500</v>
          </cell>
          <cell r="G33">
            <v>50344.5</v>
          </cell>
          <cell r="H33">
            <v>8251</v>
          </cell>
          <cell r="I33">
            <v>42093.5</v>
          </cell>
          <cell r="J33">
            <v>40329</v>
          </cell>
          <cell r="K33">
            <v>6287</v>
          </cell>
          <cell r="L33">
            <v>34042</v>
          </cell>
          <cell r="M33">
            <v>40883</v>
          </cell>
          <cell r="N33">
            <v>6427.5</v>
          </cell>
          <cell r="O33">
            <v>34455.5</v>
          </cell>
          <cell r="P33">
            <v>9234</v>
          </cell>
          <cell r="Q33">
            <v>1776</v>
          </cell>
          <cell r="R33">
            <v>7458</v>
          </cell>
          <cell r="S33">
            <v>9461.5</v>
          </cell>
          <cell r="T33">
            <v>1823.5</v>
          </cell>
          <cell r="U33">
            <v>7638</v>
          </cell>
          <cell r="V33">
            <v>1568</v>
          </cell>
          <cell r="W33">
            <v>287</v>
          </cell>
          <cell r="X33">
            <v>1281</v>
          </cell>
          <cell r="Y33">
            <v>826</v>
          </cell>
          <cell r="Z33">
            <v>1597.5</v>
          </cell>
          <cell r="AA33">
            <v>285</v>
          </cell>
          <cell r="AB33">
            <v>1312.5</v>
          </cell>
          <cell r="AC33">
            <v>824.5</v>
          </cell>
          <cell r="AD33">
            <v>434.5</v>
          </cell>
          <cell r="AE33">
            <v>87</v>
          </cell>
          <cell r="AF33">
            <v>347.5</v>
          </cell>
          <cell r="AG33">
            <v>2355</v>
          </cell>
          <cell r="AH33">
            <v>500.5</v>
          </cell>
          <cell r="AI33">
            <v>1854.5</v>
          </cell>
          <cell r="AJ33">
            <v>8185</v>
          </cell>
          <cell r="AK33">
            <v>1589</v>
          </cell>
          <cell r="AL33">
            <v>6596</v>
          </cell>
          <cell r="AM33">
            <v>8185</v>
          </cell>
          <cell r="AN33">
            <v>1589</v>
          </cell>
          <cell r="AO33">
            <v>6596</v>
          </cell>
          <cell r="AP33">
            <v>10459.5</v>
          </cell>
          <cell r="AQ33">
            <v>16733</v>
          </cell>
          <cell r="AR33">
            <v>27296</v>
          </cell>
          <cell r="AS33">
            <v>26177.5</v>
          </cell>
          <cell r="AT33">
            <v>24167</v>
          </cell>
          <cell r="AU33">
            <v>1573.5</v>
          </cell>
          <cell r="AV33">
            <v>38776</v>
          </cell>
          <cell r="AW33">
            <v>3871.5</v>
          </cell>
          <cell r="AX33">
            <v>773</v>
          </cell>
          <cell r="AY33">
            <v>554.5</v>
          </cell>
          <cell r="AZ33">
            <v>1245</v>
          </cell>
          <cell r="BA33">
            <v>2889.5</v>
          </cell>
          <cell r="BB33">
            <v>8735.5</v>
          </cell>
          <cell r="BC33">
            <v>5509</v>
          </cell>
          <cell r="BD33">
            <v>1038</v>
          </cell>
          <cell r="BE33">
            <v>4471</v>
          </cell>
          <cell r="BF33">
            <v>5431.5</v>
          </cell>
          <cell r="BG33">
            <v>839</v>
          </cell>
          <cell r="BH33">
            <v>4592.5</v>
          </cell>
          <cell r="BI33">
            <v>10172.5</v>
          </cell>
          <cell r="BJ33">
            <v>1703</v>
          </cell>
          <cell r="BK33">
            <v>8469.5</v>
          </cell>
          <cell r="BL33">
            <v>7827.5</v>
          </cell>
          <cell r="BM33">
            <v>2464</v>
          </cell>
          <cell r="BN33">
            <v>5363.5</v>
          </cell>
          <cell r="BO33">
            <v>6861</v>
          </cell>
          <cell r="BP33">
            <v>1031.5</v>
          </cell>
          <cell r="BQ33">
            <v>5829.5</v>
          </cell>
          <cell r="BR33">
            <v>4997.5</v>
          </cell>
          <cell r="BS33">
            <v>11846.5</v>
          </cell>
        </row>
        <row r="34">
          <cell r="D34">
            <v>65166</v>
          </cell>
          <cell r="E34">
            <v>12336</v>
          </cell>
          <cell r="F34">
            <v>52830</v>
          </cell>
          <cell r="G34">
            <v>66246</v>
          </cell>
          <cell r="H34">
            <v>12489.5</v>
          </cell>
          <cell r="I34">
            <v>53756.5</v>
          </cell>
          <cell r="J34">
            <v>50621</v>
          </cell>
          <cell r="K34">
            <v>9746</v>
          </cell>
          <cell r="L34">
            <v>40875</v>
          </cell>
          <cell r="M34">
            <v>51384.5</v>
          </cell>
          <cell r="N34">
            <v>9858</v>
          </cell>
          <cell r="O34">
            <v>41526.5</v>
          </cell>
          <cell r="P34">
            <v>14545</v>
          </cell>
          <cell r="Q34">
            <v>2590</v>
          </cell>
          <cell r="R34">
            <v>11955</v>
          </cell>
          <cell r="S34">
            <v>14861.5</v>
          </cell>
          <cell r="T34">
            <v>2631.5</v>
          </cell>
          <cell r="U34">
            <v>12230</v>
          </cell>
          <cell r="V34">
            <v>2363</v>
          </cell>
          <cell r="W34">
            <v>402</v>
          </cell>
          <cell r="X34">
            <v>1961</v>
          </cell>
          <cell r="Y34">
            <v>1230</v>
          </cell>
          <cell r="Z34">
            <v>2376.5</v>
          </cell>
          <cell r="AA34">
            <v>399</v>
          </cell>
          <cell r="AB34">
            <v>1977.5</v>
          </cell>
          <cell r="AC34">
            <v>1227</v>
          </cell>
          <cell r="AD34">
            <v>725</v>
          </cell>
          <cell r="AE34">
            <v>125</v>
          </cell>
          <cell r="AF34">
            <v>600</v>
          </cell>
          <cell r="AG34">
            <v>3700</v>
          </cell>
          <cell r="AH34">
            <v>654.5</v>
          </cell>
          <cell r="AI34">
            <v>3045.5</v>
          </cell>
          <cell r="AJ34">
            <v>13033</v>
          </cell>
          <cell r="AK34">
            <v>2329</v>
          </cell>
          <cell r="AL34">
            <v>10704</v>
          </cell>
          <cell r="AM34">
            <v>13033</v>
          </cell>
          <cell r="AN34">
            <v>2329</v>
          </cell>
          <cell r="AO34">
            <v>10704</v>
          </cell>
          <cell r="AP34">
            <v>14012.5</v>
          </cell>
          <cell r="AQ34">
            <v>20210</v>
          </cell>
          <cell r="AR34">
            <v>32926</v>
          </cell>
          <cell r="AS34">
            <v>33795.5</v>
          </cell>
          <cell r="AT34">
            <v>32450.5</v>
          </cell>
          <cell r="AU34">
            <v>2297</v>
          </cell>
          <cell r="AV34">
            <v>50267</v>
          </cell>
          <cell r="AW34">
            <v>5865</v>
          </cell>
          <cell r="AX34">
            <v>1149.5</v>
          </cell>
          <cell r="AY34">
            <v>757</v>
          </cell>
          <cell r="AZ34">
            <v>1748</v>
          </cell>
          <cell r="BA34">
            <v>4011</v>
          </cell>
          <cell r="BB34">
            <v>11416.5</v>
          </cell>
          <cell r="BC34">
            <v>8785</v>
          </cell>
          <cell r="BD34">
            <v>1578</v>
          </cell>
          <cell r="BE34">
            <v>7207</v>
          </cell>
          <cell r="BF34">
            <v>7734.5</v>
          </cell>
          <cell r="BG34">
            <v>1283.5</v>
          </cell>
          <cell r="BH34">
            <v>6451</v>
          </cell>
          <cell r="BI34">
            <v>12849</v>
          </cell>
          <cell r="BJ34">
            <v>2512.5</v>
          </cell>
          <cell r="BK34">
            <v>10336.5</v>
          </cell>
          <cell r="BL34">
            <v>9290</v>
          </cell>
          <cell r="BM34">
            <v>1564.5</v>
          </cell>
          <cell r="BN34">
            <v>7725.5</v>
          </cell>
          <cell r="BO34">
            <v>9088.5</v>
          </cell>
          <cell r="BP34">
            <v>1847</v>
          </cell>
          <cell r="BQ34">
            <v>7241.5</v>
          </cell>
          <cell r="BR34">
            <v>6347</v>
          </cell>
          <cell r="BS34">
            <v>13918</v>
          </cell>
        </row>
        <row r="35">
          <cell r="D35">
            <v>63952</v>
          </cell>
          <cell r="E35">
            <v>19097</v>
          </cell>
          <cell r="F35">
            <v>44855</v>
          </cell>
          <cell r="G35">
            <v>65084</v>
          </cell>
          <cell r="H35">
            <v>19433.5</v>
          </cell>
          <cell r="I35">
            <v>45650.5</v>
          </cell>
          <cell r="J35">
            <v>51961</v>
          </cell>
          <cell r="K35">
            <v>15329</v>
          </cell>
          <cell r="L35">
            <v>36632</v>
          </cell>
          <cell r="M35">
            <v>52812</v>
          </cell>
          <cell r="N35">
            <v>15587.5</v>
          </cell>
          <cell r="O35">
            <v>37224.5</v>
          </cell>
          <cell r="P35">
            <v>11991</v>
          </cell>
          <cell r="Q35">
            <v>3768</v>
          </cell>
          <cell r="R35">
            <v>8223</v>
          </cell>
          <cell r="S35">
            <v>12272</v>
          </cell>
          <cell r="T35">
            <v>3846</v>
          </cell>
          <cell r="U35">
            <v>8426</v>
          </cell>
          <cell r="V35">
            <v>1853</v>
          </cell>
          <cell r="W35">
            <v>513</v>
          </cell>
          <cell r="X35">
            <v>1340</v>
          </cell>
          <cell r="Y35">
            <v>939</v>
          </cell>
          <cell r="Z35">
            <v>1910.5</v>
          </cell>
          <cell r="AA35">
            <v>539</v>
          </cell>
          <cell r="AB35">
            <v>1371.5</v>
          </cell>
          <cell r="AC35">
            <v>966.5</v>
          </cell>
          <cell r="AD35">
            <v>664.5</v>
          </cell>
          <cell r="AE35">
            <v>230</v>
          </cell>
          <cell r="AF35">
            <v>434.5</v>
          </cell>
          <cell r="AG35">
            <v>3347.5</v>
          </cell>
          <cell r="AH35">
            <v>1164</v>
          </cell>
          <cell r="AI35">
            <v>2183.5</v>
          </cell>
          <cell r="AJ35">
            <v>10759</v>
          </cell>
          <cell r="AK35">
            <v>3411</v>
          </cell>
          <cell r="AL35">
            <v>7348</v>
          </cell>
          <cell r="AM35">
            <v>10759</v>
          </cell>
          <cell r="AN35">
            <v>3411</v>
          </cell>
          <cell r="AO35">
            <v>7348</v>
          </cell>
          <cell r="AP35">
            <v>13712</v>
          </cell>
          <cell r="AQ35">
            <v>21669</v>
          </cell>
          <cell r="AR35">
            <v>35431</v>
          </cell>
          <cell r="AS35">
            <v>34072</v>
          </cell>
          <cell r="AT35">
            <v>31012</v>
          </cell>
          <cell r="AU35">
            <v>1931.5</v>
          </cell>
          <cell r="AV35">
            <v>55712</v>
          </cell>
          <cell r="AW35">
            <v>5010</v>
          </cell>
          <cell r="AX35">
            <v>944</v>
          </cell>
          <cell r="AY35">
            <v>668</v>
          </cell>
          <cell r="AZ35">
            <v>1712</v>
          </cell>
          <cell r="BA35">
            <v>3895</v>
          </cell>
          <cell r="BB35">
            <v>9274.5</v>
          </cell>
          <cell r="BC35">
            <v>7014</v>
          </cell>
          <cell r="BD35">
            <v>2143</v>
          </cell>
          <cell r="BE35">
            <v>4871</v>
          </cell>
          <cell r="BF35">
            <v>7309.5</v>
          </cell>
          <cell r="BG35">
            <v>2230.5</v>
          </cell>
          <cell r="BH35">
            <v>5079</v>
          </cell>
          <cell r="BI35">
            <v>13100</v>
          </cell>
          <cell r="BJ35">
            <v>4340.5</v>
          </cell>
          <cell r="BK35">
            <v>8759.5</v>
          </cell>
          <cell r="BL35">
            <v>10416</v>
          </cell>
          <cell r="BM35">
            <v>2159</v>
          </cell>
          <cell r="BN35">
            <v>8257</v>
          </cell>
          <cell r="BO35">
            <v>8445.5</v>
          </cell>
          <cell r="BP35">
            <v>2833.5</v>
          </cell>
          <cell r="BQ35">
            <v>5612</v>
          </cell>
          <cell r="BR35">
            <v>6493</v>
          </cell>
          <cell r="BS35">
            <v>15350</v>
          </cell>
        </row>
        <row r="36">
          <cell r="D36">
            <v>63806</v>
          </cell>
          <cell r="E36">
            <v>14975</v>
          </cell>
          <cell r="F36">
            <v>48831</v>
          </cell>
          <cell r="G36">
            <v>64550</v>
          </cell>
          <cell r="H36">
            <v>15127.5</v>
          </cell>
          <cell r="I36">
            <v>49422.5</v>
          </cell>
          <cell r="J36">
            <v>48944</v>
          </cell>
          <cell r="K36">
            <v>11593</v>
          </cell>
          <cell r="L36">
            <v>37351</v>
          </cell>
          <cell r="M36">
            <v>49436</v>
          </cell>
          <cell r="N36">
            <v>11659.5</v>
          </cell>
          <cell r="O36">
            <v>37776.5</v>
          </cell>
          <cell r="P36">
            <v>14862</v>
          </cell>
          <cell r="Q36">
            <v>3382</v>
          </cell>
          <cell r="R36">
            <v>11480</v>
          </cell>
          <cell r="S36">
            <v>15114</v>
          </cell>
          <cell r="T36">
            <v>3468</v>
          </cell>
          <cell r="U36">
            <v>11646</v>
          </cell>
          <cell r="V36">
            <v>2361</v>
          </cell>
          <cell r="W36">
            <v>531</v>
          </cell>
          <cell r="X36">
            <v>1830</v>
          </cell>
          <cell r="Y36">
            <v>1215</v>
          </cell>
          <cell r="Z36">
            <v>2352.5</v>
          </cell>
          <cell r="AA36">
            <v>551.5</v>
          </cell>
          <cell r="AB36">
            <v>1801</v>
          </cell>
          <cell r="AC36">
            <v>1210</v>
          </cell>
          <cell r="AD36">
            <v>716.5</v>
          </cell>
          <cell r="AE36">
            <v>150.5</v>
          </cell>
          <cell r="AF36">
            <v>566</v>
          </cell>
          <cell r="AG36">
            <v>3803</v>
          </cell>
          <cell r="AH36">
            <v>791</v>
          </cell>
          <cell r="AI36">
            <v>3012</v>
          </cell>
          <cell r="AJ36">
            <v>13329</v>
          </cell>
          <cell r="AK36">
            <v>3037</v>
          </cell>
          <cell r="AL36">
            <v>10292</v>
          </cell>
          <cell r="AM36">
            <v>13329</v>
          </cell>
          <cell r="AN36">
            <v>3037</v>
          </cell>
          <cell r="AO36">
            <v>10292</v>
          </cell>
          <cell r="AP36">
            <v>13883</v>
          </cell>
          <cell r="AQ36">
            <v>19855</v>
          </cell>
          <cell r="AR36">
            <v>31939</v>
          </cell>
          <cell r="AS36">
            <v>33443.5</v>
          </cell>
          <cell r="AT36">
            <v>31106.5</v>
          </cell>
          <cell r="AU36">
            <v>2270</v>
          </cell>
          <cell r="AV36">
            <v>54583</v>
          </cell>
          <cell r="AW36">
            <v>6227</v>
          </cell>
          <cell r="AX36">
            <v>1142.5</v>
          </cell>
          <cell r="AY36">
            <v>733</v>
          </cell>
          <cell r="AZ36">
            <v>1637.5</v>
          </cell>
          <cell r="BA36">
            <v>3884.5</v>
          </cell>
          <cell r="BB36">
            <v>10483.5</v>
          </cell>
          <cell r="BC36">
            <v>8958.5</v>
          </cell>
          <cell r="BD36">
            <v>2125.5</v>
          </cell>
          <cell r="BE36">
            <v>6833</v>
          </cell>
          <cell r="BF36">
            <v>6700</v>
          </cell>
          <cell r="BG36">
            <v>1497</v>
          </cell>
          <cell r="BH36">
            <v>5203</v>
          </cell>
          <cell r="BI36">
            <v>12974.5</v>
          </cell>
          <cell r="BJ36">
            <v>3365.5</v>
          </cell>
          <cell r="BK36">
            <v>9609</v>
          </cell>
          <cell r="BL36">
            <v>10535</v>
          </cell>
          <cell r="BM36">
            <v>2410</v>
          </cell>
          <cell r="BN36">
            <v>8125</v>
          </cell>
          <cell r="BO36">
            <v>9347.5</v>
          </cell>
          <cell r="BP36">
            <v>2398</v>
          </cell>
          <cell r="BQ36">
            <v>6949.5</v>
          </cell>
          <cell r="BR36">
            <v>6485.5</v>
          </cell>
          <cell r="BS36">
            <v>13333.5</v>
          </cell>
        </row>
        <row r="37">
          <cell r="D37">
            <v>28834</v>
          </cell>
          <cell r="E37">
            <v>4781</v>
          </cell>
          <cell r="F37">
            <v>24053</v>
          </cell>
          <cell r="G37">
            <v>29359.5</v>
          </cell>
          <cell r="H37">
            <v>4850</v>
          </cell>
          <cell r="I37">
            <v>24509.5</v>
          </cell>
          <cell r="J37">
            <v>22509</v>
          </cell>
          <cell r="K37">
            <v>3738</v>
          </cell>
          <cell r="L37">
            <v>18771</v>
          </cell>
          <cell r="M37">
            <v>22878.5</v>
          </cell>
          <cell r="N37">
            <v>3782</v>
          </cell>
          <cell r="O37">
            <v>19096.5</v>
          </cell>
          <cell r="P37">
            <v>6325</v>
          </cell>
          <cell r="Q37">
            <v>1043</v>
          </cell>
          <cell r="R37">
            <v>5282</v>
          </cell>
          <cell r="S37">
            <v>6481</v>
          </cell>
          <cell r="T37">
            <v>1068</v>
          </cell>
          <cell r="U37">
            <v>5413</v>
          </cell>
          <cell r="V37">
            <v>979</v>
          </cell>
          <cell r="W37">
            <v>148</v>
          </cell>
          <cell r="X37">
            <v>831</v>
          </cell>
          <cell r="Y37">
            <v>511</v>
          </cell>
          <cell r="Z37">
            <v>1019</v>
          </cell>
          <cell r="AA37">
            <v>152</v>
          </cell>
          <cell r="AB37">
            <v>867</v>
          </cell>
          <cell r="AC37">
            <v>526.5</v>
          </cell>
          <cell r="AD37">
            <v>344</v>
          </cell>
          <cell r="AE37">
            <v>49.5</v>
          </cell>
          <cell r="AF37">
            <v>294.5</v>
          </cell>
          <cell r="AG37">
            <v>1804</v>
          </cell>
          <cell r="AH37">
            <v>281.5</v>
          </cell>
          <cell r="AI37">
            <v>1522.5</v>
          </cell>
          <cell r="AJ37">
            <v>5669</v>
          </cell>
          <cell r="AK37">
            <v>948</v>
          </cell>
          <cell r="AL37">
            <v>4721</v>
          </cell>
          <cell r="AM37">
            <v>5669</v>
          </cell>
          <cell r="AN37">
            <v>948</v>
          </cell>
          <cell r="AO37">
            <v>4721</v>
          </cell>
          <cell r="AP37">
            <v>6081.5</v>
          </cell>
          <cell r="AQ37">
            <v>9023</v>
          </cell>
          <cell r="AR37">
            <v>15082</v>
          </cell>
          <cell r="AS37">
            <v>15043</v>
          </cell>
          <cell r="AT37">
            <v>14316.5</v>
          </cell>
          <cell r="AU37">
            <v>1018.5</v>
          </cell>
          <cell r="AV37">
            <v>24528</v>
          </cell>
          <cell r="AW37">
            <v>2691</v>
          </cell>
          <cell r="AX37">
            <v>492.5</v>
          </cell>
          <cell r="AY37">
            <v>366.5</v>
          </cell>
          <cell r="AZ37">
            <v>889</v>
          </cell>
          <cell r="BA37">
            <v>1503</v>
          </cell>
          <cell r="BB37">
            <v>5047.5</v>
          </cell>
          <cell r="BC37">
            <v>3658</v>
          </cell>
          <cell r="BD37">
            <v>634.5</v>
          </cell>
          <cell r="BE37">
            <v>3023.5</v>
          </cell>
          <cell r="BF37">
            <v>3554</v>
          </cell>
          <cell r="BG37">
            <v>534.5</v>
          </cell>
          <cell r="BH37">
            <v>3019.5</v>
          </cell>
          <cell r="BI37">
            <v>5568</v>
          </cell>
          <cell r="BJ37">
            <v>883</v>
          </cell>
          <cell r="BK37">
            <v>4685</v>
          </cell>
          <cell r="BL37">
            <v>4307</v>
          </cell>
          <cell r="BM37">
            <v>699.5</v>
          </cell>
          <cell r="BN37">
            <v>3607.5</v>
          </cell>
          <cell r="BO37">
            <v>3409</v>
          </cell>
          <cell r="BP37">
            <v>588.5</v>
          </cell>
          <cell r="BQ37">
            <v>2820.5</v>
          </cell>
          <cell r="BR37">
            <v>2830.5</v>
          </cell>
          <cell r="BS37">
            <v>6270.5</v>
          </cell>
        </row>
        <row r="38">
          <cell r="D38">
            <v>46807</v>
          </cell>
          <cell r="E38">
            <v>5438</v>
          </cell>
          <cell r="F38">
            <v>41369</v>
          </cell>
          <cell r="G38">
            <v>47607.5</v>
          </cell>
          <cell r="H38">
            <v>5491.5</v>
          </cell>
          <cell r="I38">
            <v>42116</v>
          </cell>
          <cell r="J38">
            <v>36966</v>
          </cell>
          <cell r="K38">
            <v>4395</v>
          </cell>
          <cell r="L38">
            <v>32571</v>
          </cell>
          <cell r="M38">
            <v>37529.5</v>
          </cell>
          <cell r="N38">
            <v>4432.5</v>
          </cell>
          <cell r="O38">
            <v>33097</v>
          </cell>
          <cell r="P38">
            <v>9841</v>
          </cell>
          <cell r="Q38">
            <v>1043</v>
          </cell>
          <cell r="R38">
            <v>8798</v>
          </cell>
          <cell r="S38">
            <v>10078</v>
          </cell>
          <cell r="T38">
            <v>1059</v>
          </cell>
          <cell r="U38">
            <v>9019</v>
          </cell>
          <cell r="V38">
            <v>1550</v>
          </cell>
          <cell r="W38">
            <v>157</v>
          </cell>
          <cell r="X38">
            <v>1393</v>
          </cell>
          <cell r="Y38">
            <v>779</v>
          </cell>
          <cell r="Z38">
            <v>1585.5</v>
          </cell>
          <cell r="AA38">
            <v>154.5</v>
          </cell>
          <cell r="AB38">
            <v>1431</v>
          </cell>
          <cell r="AC38">
            <v>780.5</v>
          </cell>
          <cell r="AD38">
            <v>553</v>
          </cell>
          <cell r="AE38">
            <v>56</v>
          </cell>
          <cell r="AF38">
            <v>497</v>
          </cell>
          <cell r="AG38">
            <v>2815.5</v>
          </cell>
          <cell r="AH38">
            <v>300</v>
          </cell>
          <cell r="AI38">
            <v>2515.5</v>
          </cell>
          <cell r="AJ38">
            <v>8843</v>
          </cell>
          <cell r="AK38">
            <v>948</v>
          </cell>
          <cell r="AL38">
            <v>7895</v>
          </cell>
          <cell r="AM38">
            <v>8843</v>
          </cell>
          <cell r="AN38">
            <v>948</v>
          </cell>
          <cell r="AO38">
            <v>7895</v>
          </cell>
          <cell r="AP38">
            <v>9722</v>
          </cell>
          <cell r="AQ38">
            <v>15078</v>
          </cell>
          <cell r="AR38">
            <v>24883</v>
          </cell>
          <cell r="AS38">
            <v>24371.5</v>
          </cell>
          <cell r="AT38">
            <v>23236</v>
          </cell>
          <cell r="AU38">
            <v>1591</v>
          </cell>
          <cell r="AV38">
            <v>38196</v>
          </cell>
          <cell r="AW38">
            <v>4046</v>
          </cell>
          <cell r="AX38">
            <v>805</v>
          </cell>
          <cell r="AY38">
            <v>519.5</v>
          </cell>
          <cell r="AZ38">
            <v>1296.5</v>
          </cell>
          <cell r="BA38">
            <v>2553</v>
          </cell>
          <cell r="BB38">
            <v>8538.5</v>
          </cell>
          <cell r="BC38">
            <v>5677</v>
          </cell>
          <cell r="BD38">
            <v>604.5</v>
          </cell>
          <cell r="BE38">
            <v>5072.5</v>
          </cell>
          <cell r="BF38">
            <v>5419.5</v>
          </cell>
          <cell r="BG38">
            <v>471</v>
          </cell>
          <cell r="BH38">
            <v>4948.5</v>
          </cell>
          <cell r="BI38">
            <v>9033.5</v>
          </cell>
          <cell r="BJ38">
            <v>1168.5</v>
          </cell>
          <cell r="BK38">
            <v>7865</v>
          </cell>
          <cell r="BL38">
            <v>8220</v>
          </cell>
          <cell r="BM38">
            <v>1066</v>
          </cell>
          <cell r="BN38">
            <v>7154</v>
          </cell>
          <cell r="BO38">
            <v>6030.5</v>
          </cell>
          <cell r="BP38">
            <v>766.5</v>
          </cell>
          <cell r="BQ38">
            <v>5264</v>
          </cell>
          <cell r="BR38">
            <v>4548</v>
          </cell>
          <cell r="BS38">
            <v>10603.5</v>
          </cell>
        </row>
        <row r="39">
          <cell r="D39">
            <v>31286</v>
          </cell>
          <cell r="E39">
            <v>16263</v>
          </cell>
          <cell r="F39">
            <v>15023</v>
          </cell>
          <cell r="G39">
            <v>31633.5</v>
          </cell>
          <cell r="H39">
            <v>16383.5</v>
          </cell>
          <cell r="I39">
            <v>15250</v>
          </cell>
          <cell r="J39">
            <v>25263</v>
          </cell>
          <cell r="K39">
            <v>13105</v>
          </cell>
          <cell r="L39">
            <v>12158</v>
          </cell>
          <cell r="M39">
            <v>25495.5</v>
          </cell>
          <cell r="N39">
            <v>13172.5</v>
          </cell>
          <cell r="O39">
            <v>12323</v>
          </cell>
          <cell r="P39">
            <v>6023</v>
          </cell>
          <cell r="Q39">
            <v>3158</v>
          </cell>
          <cell r="R39">
            <v>2865</v>
          </cell>
          <cell r="S39">
            <v>6138</v>
          </cell>
          <cell r="T39">
            <v>3211</v>
          </cell>
          <cell r="U39">
            <v>2927</v>
          </cell>
          <cell r="V39">
            <v>1006</v>
          </cell>
          <cell r="W39">
            <v>483</v>
          </cell>
          <cell r="X39">
            <v>523</v>
          </cell>
          <cell r="Y39">
            <v>530</v>
          </cell>
          <cell r="Z39">
            <v>1012.5</v>
          </cell>
          <cell r="AA39">
            <v>487</v>
          </cell>
          <cell r="AB39">
            <v>525.5</v>
          </cell>
          <cell r="AC39">
            <v>530.5</v>
          </cell>
          <cell r="AD39">
            <v>278</v>
          </cell>
          <cell r="AE39">
            <v>133</v>
          </cell>
          <cell r="AF39">
            <v>145</v>
          </cell>
          <cell r="AG39">
            <v>1525</v>
          </cell>
          <cell r="AH39">
            <v>774.5</v>
          </cell>
          <cell r="AI39">
            <v>750.5</v>
          </cell>
          <cell r="AJ39">
            <v>5347</v>
          </cell>
          <cell r="AK39">
            <v>2837</v>
          </cell>
          <cell r="AL39">
            <v>2510</v>
          </cell>
          <cell r="AM39">
            <v>5347</v>
          </cell>
          <cell r="AN39">
            <v>2837</v>
          </cell>
          <cell r="AO39">
            <v>2510</v>
          </cell>
          <cell r="AP39">
            <v>6769</v>
          </cell>
          <cell r="AQ39">
            <v>10276</v>
          </cell>
          <cell r="AR39">
            <v>16930</v>
          </cell>
          <cell r="AS39">
            <v>16205.5</v>
          </cell>
          <cell r="AT39">
            <v>15428</v>
          </cell>
          <cell r="AU39">
            <v>923.5</v>
          </cell>
          <cell r="AV39">
            <v>25410</v>
          </cell>
          <cell r="AW39">
            <v>2465</v>
          </cell>
          <cell r="AX39">
            <v>482</v>
          </cell>
          <cell r="AY39">
            <v>274</v>
          </cell>
          <cell r="AZ39">
            <v>780</v>
          </cell>
          <cell r="BA39">
            <v>1930.5</v>
          </cell>
          <cell r="BB39">
            <v>3185</v>
          </cell>
          <cell r="BC39">
            <v>3600.5</v>
          </cell>
          <cell r="BD39">
            <v>1949.5</v>
          </cell>
          <cell r="BE39">
            <v>1651</v>
          </cell>
          <cell r="BF39">
            <v>3358.5</v>
          </cell>
          <cell r="BG39">
            <v>1605</v>
          </cell>
          <cell r="BH39">
            <v>1753.5</v>
          </cell>
          <cell r="BI39">
            <v>7034.5</v>
          </cell>
          <cell r="BJ39">
            <v>3935.5</v>
          </cell>
          <cell r="BK39">
            <v>3099</v>
          </cell>
          <cell r="BL39">
            <v>5490</v>
          </cell>
          <cell r="BM39">
            <v>2551</v>
          </cell>
          <cell r="BN39">
            <v>2939</v>
          </cell>
          <cell r="BO39">
            <v>4650.5</v>
          </cell>
          <cell r="BP39">
            <v>2704</v>
          </cell>
          <cell r="BQ39">
            <v>1946.5</v>
          </cell>
          <cell r="BR39">
            <v>3302.5</v>
          </cell>
          <cell r="BS39">
            <v>6971.5</v>
          </cell>
        </row>
        <row r="40">
          <cell r="D40">
            <v>43379</v>
          </cell>
          <cell r="E40">
            <v>4352</v>
          </cell>
          <cell r="F40">
            <v>39027</v>
          </cell>
          <cell r="G40">
            <v>44279.5</v>
          </cell>
          <cell r="H40">
            <v>4421.5</v>
          </cell>
          <cell r="I40">
            <v>39858</v>
          </cell>
          <cell r="J40">
            <v>33892</v>
          </cell>
          <cell r="K40">
            <v>3436</v>
          </cell>
          <cell r="L40">
            <v>30456</v>
          </cell>
          <cell r="M40">
            <v>34541</v>
          </cell>
          <cell r="N40">
            <v>3489</v>
          </cell>
          <cell r="O40">
            <v>31052</v>
          </cell>
          <cell r="P40">
            <v>9487</v>
          </cell>
          <cell r="Q40">
            <v>916</v>
          </cell>
          <cell r="R40">
            <v>8571</v>
          </cell>
          <cell r="S40">
            <v>9738.5</v>
          </cell>
          <cell r="T40">
            <v>932.5</v>
          </cell>
          <cell r="U40">
            <v>8806</v>
          </cell>
          <cell r="V40">
            <v>1608</v>
          </cell>
          <cell r="W40">
            <v>143</v>
          </cell>
          <cell r="X40">
            <v>1465</v>
          </cell>
          <cell r="Y40">
            <v>851</v>
          </cell>
          <cell r="Z40">
            <v>1640</v>
          </cell>
          <cell r="AA40">
            <v>141.5</v>
          </cell>
          <cell r="AB40">
            <v>1498.5</v>
          </cell>
          <cell r="AC40">
            <v>846.5</v>
          </cell>
          <cell r="AD40">
            <v>517.5</v>
          </cell>
          <cell r="AE40">
            <v>44.5</v>
          </cell>
          <cell r="AF40">
            <v>473</v>
          </cell>
          <cell r="AG40">
            <v>2654</v>
          </cell>
          <cell r="AH40">
            <v>252</v>
          </cell>
          <cell r="AI40">
            <v>2402</v>
          </cell>
          <cell r="AJ40">
            <v>8407</v>
          </cell>
          <cell r="AK40">
            <v>821</v>
          </cell>
          <cell r="AL40">
            <v>7586</v>
          </cell>
          <cell r="AM40">
            <v>8407</v>
          </cell>
          <cell r="AN40">
            <v>821</v>
          </cell>
          <cell r="AO40">
            <v>7586</v>
          </cell>
          <cell r="AP40">
            <v>9075.5</v>
          </cell>
          <cell r="AQ40">
            <v>13759</v>
          </cell>
          <cell r="AR40">
            <v>22769</v>
          </cell>
          <cell r="AS40">
            <v>22816</v>
          </cell>
          <cell r="AT40">
            <v>21463.5</v>
          </cell>
          <cell r="AU40">
            <v>1609</v>
          </cell>
          <cell r="AV40">
            <v>35963</v>
          </cell>
          <cell r="AW40">
            <v>3919.5</v>
          </cell>
          <cell r="AX40">
            <v>793.5</v>
          </cell>
          <cell r="AY40">
            <v>553</v>
          </cell>
          <cell r="AZ40">
            <v>1302.5</v>
          </cell>
          <cell r="BA40">
            <v>2389</v>
          </cell>
          <cell r="BB40">
            <v>8150</v>
          </cell>
          <cell r="BC40">
            <v>5444.5</v>
          </cell>
          <cell r="BD40">
            <v>539</v>
          </cell>
          <cell r="BE40">
            <v>4905.5</v>
          </cell>
          <cell r="BF40">
            <v>5284.5</v>
          </cell>
          <cell r="BG40">
            <v>414</v>
          </cell>
          <cell r="BH40">
            <v>4870.5</v>
          </cell>
          <cell r="BI40">
            <v>7769.5</v>
          </cell>
          <cell r="BJ40">
            <v>826</v>
          </cell>
          <cell r="BK40">
            <v>6943.5</v>
          </cell>
          <cell r="BL40">
            <v>7412.5</v>
          </cell>
          <cell r="BM40">
            <v>952</v>
          </cell>
          <cell r="BN40">
            <v>6460.5</v>
          </cell>
          <cell r="BO40">
            <v>5184.5</v>
          </cell>
          <cell r="BP40">
            <v>629.5</v>
          </cell>
          <cell r="BQ40">
            <v>4555</v>
          </cell>
          <cell r="BR40">
            <v>4037.5</v>
          </cell>
          <cell r="BS40">
            <v>9821</v>
          </cell>
        </row>
        <row r="41">
          <cell r="D41">
            <v>81983</v>
          </cell>
          <cell r="E41">
            <v>26699</v>
          </cell>
          <cell r="F41">
            <v>55284</v>
          </cell>
          <cell r="G41">
            <v>83142.5</v>
          </cell>
          <cell r="H41">
            <v>26916</v>
          </cell>
          <cell r="I41">
            <v>56226.5</v>
          </cell>
          <cell r="J41">
            <v>63184</v>
          </cell>
          <cell r="K41">
            <v>20988</v>
          </cell>
          <cell r="L41">
            <v>42196</v>
          </cell>
          <cell r="M41">
            <v>64036</v>
          </cell>
          <cell r="N41">
            <v>21125</v>
          </cell>
          <cell r="O41">
            <v>42911</v>
          </cell>
          <cell r="P41">
            <v>18799</v>
          </cell>
          <cell r="Q41">
            <v>5711</v>
          </cell>
          <cell r="R41">
            <v>13088</v>
          </cell>
          <cell r="S41">
            <v>19106.5</v>
          </cell>
          <cell r="T41">
            <v>5791</v>
          </cell>
          <cell r="U41">
            <v>13315.5</v>
          </cell>
          <cell r="V41">
            <v>2942</v>
          </cell>
          <cell r="W41">
            <v>917</v>
          </cell>
          <cell r="X41">
            <v>2025</v>
          </cell>
          <cell r="Y41">
            <v>1543</v>
          </cell>
          <cell r="Z41">
            <v>2995</v>
          </cell>
          <cell r="AA41">
            <v>913</v>
          </cell>
          <cell r="AB41">
            <v>2082</v>
          </cell>
          <cell r="AC41">
            <v>1571</v>
          </cell>
          <cell r="AD41">
            <v>979.5</v>
          </cell>
          <cell r="AE41">
            <v>277</v>
          </cell>
          <cell r="AF41">
            <v>702.5</v>
          </cell>
          <cell r="AG41">
            <v>5123</v>
          </cell>
          <cell r="AH41">
            <v>1435</v>
          </cell>
          <cell r="AI41">
            <v>3688</v>
          </cell>
          <cell r="AJ41">
            <v>16831</v>
          </cell>
          <cell r="AK41">
            <v>5114</v>
          </cell>
          <cell r="AL41">
            <v>11717</v>
          </cell>
          <cell r="AM41">
            <v>16831</v>
          </cell>
          <cell r="AN41">
            <v>5114</v>
          </cell>
          <cell r="AO41">
            <v>11717</v>
          </cell>
          <cell r="AP41">
            <v>18478</v>
          </cell>
          <cell r="AQ41">
            <v>24481</v>
          </cell>
          <cell r="AR41">
            <v>39955</v>
          </cell>
          <cell r="AS41">
            <v>42579</v>
          </cell>
          <cell r="AT41">
            <v>40563.5</v>
          </cell>
          <cell r="AU41">
            <v>2837.5</v>
          </cell>
          <cell r="AV41">
            <v>67506</v>
          </cell>
          <cell r="AW41">
            <v>7961</v>
          </cell>
          <cell r="AX41">
            <v>1424</v>
          </cell>
          <cell r="AY41">
            <v>942</v>
          </cell>
          <cell r="AZ41">
            <v>2204</v>
          </cell>
          <cell r="BA41">
            <v>5525.5</v>
          </cell>
          <cell r="BB41">
            <v>11943.5</v>
          </cell>
          <cell r="BC41">
            <v>10988.5</v>
          </cell>
          <cell r="BD41">
            <v>3443</v>
          </cell>
          <cell r="BE41">
            <v>7545.5</v>
          </cell>
          <cell r="BF41">
            <v>9687.5</v>
          </cell>
          <cell r="BG41">
            <v>2984.5</v>
          </cell>
          <cell r="BH41">
            <v>6703</v>
          </cell>
          <cell r="BI41">
            <v>17158</v>
          </cell>
          <cell r="BJ41">
            <v>6127.5</v>
          </cell>
          <cell r="BK41">
            <v>11030.5</v>
          </cell>
          <cell r="BL41">
            <v>11689.5</v>
          </cell>
          <cell r="BM41">
            <v>3532.5</v>
          </cell>
          <cell r="BN41">
            <v>8157</v>
          </cell>
          <cell r="BO41">
            <v>12421.5</v>
          </cell>
          <cell r="BP41">
            <v>4585</v>
          </cell>
          <cell r="BQ41">
            <v>7836.5</v>
          </cell>
          <cell r="BR41">
            <v>8382.5</v>
          </cell>
          <cell r="BS41">
            <v>16140</v>
          </cell>
        </row>
        <row r="42">
          <cell r="D42">
            <v>117171</v>
          </cell>
          <cell r="E42">
            <v>48030</v>
          </cell>
          <cell r="F42">
            <v>69141</v>
          </cell>
          <cell r="G42">
            <v>118398.5</v>
          </cell>
          <cell r="H42">
            <v>48412.5</v>
          </cell>
          <cell r="I42">
            <v>69986</v>
          </cell>
          <cell r="J42">
            <v>90663</v>
          </cell>
          <cell r="K42">
            <v>37014</v>
          </cell>
          <cell r="L42">
            <v>53649</v>
          </cell>
          <cell r="M42">
            <v>91551.5</v>
          </cell>
          <cell r="N42">
            <v>37295</v>
          </cell>
          <cell r="O42">
            <v>54256.5</v>
          </cell>
          <cell r="P42">
            <v>26508</v>
          </cell>
          <cell r="Q42">
            <v>11016</v>
          </cell>
          <cell r="R42">
            <v>15492</v>
          </cell>
          <cell r="S42">
            <v>26847</v>
          </cell>
          <cell r="T42">
            <v>11117.5</v>
          </cell>
          <cell r="U42">
            <v>15729.5</v>
          </cell>
          <cell r="V42">
            <v>3994</v>
          </cell>
          <cell r="W42">
            <v>1633</v>
          </cell>
          <cell r="X42">
            <v>2361</v>
          </cell>
          <cell r="Y42">
            <v>2059</v>
          </cell>
          <cell r="Z42">
            <v>3936.5</v>
          </cell>
          <cell r="AA42">
            <v>1629</v>
          </cell>
          <cell r="AB42">
            <v>2307.5</v>
          </cell>
          <cell r="AC42">
            <v>2028</v>
          </cell>
          <cell r="AD42">
            <v>1244.5</v>
          </cell>
          <cell r="AE42">
            <v>503</v>
          </cell>
          <cell r="AF42">
            <v>741.5</v>
          </cell>
          <cell r="AG42">
            <v>6799</v>
          </cell>
          <cell r="AH42">
            <v>2866</v>
          </cell>
          <cell r="AI42">
            <v>3933</v>
          </cell>
          <cell r="AJ42">
            <v>23905</v>
          </cell>
          <cell r="AK42">
            <v>9917</v>
          </cell>
          <cell r="AL42">
            <v>13988</v>
          </cell>
          <cell r="AM42">
            <v>23905</v>
          </cell>
          <cell r="AN42">
            <v>9917</v>
          </cell>
          <cell r="AO42">
            <v>13988</v>
          </cell>
          <cell r="AP42">
            <v>25908</v>
          </cell>
          <cell r="AQ42">
            <v>36977</v>
          </cell>
          <cell r="AR42">
            <v>58270</v>
          </cell>
          <cell r="AS42">
            <v>62090.5</v>
          </cell>
          <cell r="AT42">
            <v>56308</v>
          </cell>
          <cell r="AU42">
            <v>3756</v>
          </cell>
          <cell r="AV42">
            <v>102046</v>
          </cell>
          <cell r="AW42">
            <v>11255</v>
          </cell>
          <cell r="AX42">
            <v>1908.5</v>
          </cell>
          <cell r="AY42">
            <v>1155.5</v>
          </cell>
          <cell r="AZ42">
            <v>2874</v>
          </cell>
          <cell r="BA42">
            <v>7981.5</v>
          </cell>
          <cell r="BB42">
            <v>14938</v>
          </cell>
          <cell r="BC42">
            <v>16111.5</v>
          </cell>
          <cell r="BD42">
            <v>6622.5</v>
          </cell>
          <cell r="BE42">
            <v>9489</v>
          </cell>
          <cell r="BF42">
            <v>13255</v>
          </cell>
          <cell r="BG42">
            <v>4914.5</v>
          </cell>
          <cell r="BH42">
            <v>8340.5</v>
          </cell>
          <cell r="BI42">
            <v>23568</v>
          </cell>
          <cell r="BJ42">
            <v>10596.5</v>
          </cell>
          <cell r="BK42">
            <v>12971.5</v>
          </cell>
          <cell r="BL42">
            <v>18931.5</v>
          </cell>
          <cell r="BM42">
            <v>7698.5</v>
          </cell>
          <cell r="BN42">
            <v>11233</v>
          </cell>
          <cell r="BO42">
            <v>17696</v>
          </cell>
          <cell r="BP42">
            <v>7296</v>
          </cell>
          <cell r="BQ42">
            <v>10400</v>
          </cell>
          <cell r="BR42">
            <v>11988.5</v>
          </cell>
          <cell r="BS42">
            <v>24927.5</v>
          </cell>
        </row>
        <row r="43">
          <cell r="D43">
            <v>1745304</v>
          </cell>
          <cell r="E43">
            <v>382038</v>
          </cell>
          <cell r="F43">
            <v>1363266</v>
          </cell>
          <cell r="G43">
            <v>1771180.5</v>
          </cell>
          <cell r="H43">
            <v>386588</v>
          </cell>
          <cell r="I43">
            <v>1384592.5</v>
          </cell>
          <cell r="J43">
            <v>1375214</v>
          </cell>
          <cell r="K43">
            <v>301115</v>
          </cell>
          <cell r="L43">
            <v>1074099</v>
          </cell>
          <cell r="M43">
            <v>1393356.5</v>
          </cell>
          <cell r="N43">
            <v>304350</v>
          </cell>
          <cell r="O43">
            <v>1089006.5</v>
          </cell>
          <cell r="P43">
            <v>370090</v>
          </cell>
          <cell r="Q43">
            <v>80923</v>
          </cell>
          <cell r="R43">
            <v>289167</v>
          </cell>
          <cell r="S43">
            <v>377824</v>
          </cell>
          <cell r="T43">
            <v>82238</v>
          </cell>
          <cell r="U43">
            <v>295586</v>
          </cell>
          <cell r="V43">
            <v>60295</v>
          </cell>
          <cell r="W43">
            <v>12324</v>
          </cell>
          <cell r="X43">
            <v>47971</v>
          </cell>
          <cell r="Y43">
            <v>31007</v>
          </cell>
          <cell r="Z43">
            <v>60951.5</v>
          </cell>
          <cell r="AA43">
            <v>12338.5</v>
          </cell>
          <cell r="AB43">
            <v>48613</v>
          </cell>
          <cell r="AC43">
            <v>31302.5</v>
          </cell>
          <cell r="AD43">
            <v>18626.5</v>
          </cell>
          <cell r="AE43">
            <v>4023.5</v>
          </cell>
          <cell r="AF43">
            <v>14603</v>
          </cell>
          <cell r="AG43">
            <v>97532</v>
          </cell>
          <cell r="AH43">
            <v>21506</v>
          </cell>
          <cell r="AI43">
            <v>76026</v>
          </cell>
          <cell r="AJ43">
            <v>330549</v>
          </cell>
          <cell r="AK43">
            <v>72894</v>
          </cell>
          <cell r="AL43">
            <v>257655</v>
          </cell>
          <cell r="AM43">
            <v>330549</v>
          </cell>
          <cell r="AN43">
            <v>72894</v>
          </cell>
          <cell r="AO43">
            <v>257655</v>
          </cell>
          <cell r="AP43">
            <v>377498</v>
          </cell>
          <cell r="AQ43">
            <v>564208</v>
          </cell>
          <cell r="AR43">
            <v>914524</v>
          </cell>
          <cell r="AS43">
            <v>920400</v>
          </cell>
          <cell r="AT43">
            <v>850780.5</v>
          </cell>
          <cell r="AU43">
            <v>58766.5</v>
          </cell>
          <cell r="AV43">
            <v>1470867</v>
          </cell>
          <cell r="AW43">
            <v>154023.5</v>
          </cell>
          <cell r="AX43">
            <v>29649</v>
          </cell>
          <cell r="AY43">
            <v>18958.5</v>
          </cell>
          <cell r="AZ43">
            <v>45690.5</v>
          </cell>
          <cell r="BA43">
            <v>106244.5</v>
          </cell>
          <cell r="BB43">
            <v>292242</v>
          </cell>
          <cell r="BC43">
            <v>219340.5</v>
          </cell>
          <cell r="BD43">
            <v>48393.5</v>
          </cell>
          <cell r="BE43">
            <v>170947</v>
          </cell>
          <cell r="BF43">
            <v>194402.5</v>
          </cell>
          <cell r="BG43">
            <v>37868</v>
          </cell>
          <cell r="BH43">
            <v>156534.5</v>
          </cell>
          <cell r="BI43">
            <v>353669.5</v>
          </cell>
          <cell r="BJ43">
            <v>4031.5</v>
          </cell>
          <cell r="BK43">
            <v>20831.5</v>
          </cell>
          <cell r="BL43">
            <v>298802</v>
          </cell>
          <cell r="BM43">
            <v>66726</v>
          </cell>
          <cell r="BN43">
            <v>232076</v>
          </cell>
          <cell r="BO43">
            <v>242055.5</v>
          </cell>
          <cell r="BP43">
            <v>56662</v>
          </cell>
          <cell r="BQ43">
            <v>185393.5</v>
          </cell>
          <cell r="BR43">
            <v>176955.5</v>
          </cell>
          <cell r="BS43">
            <v>388878.5</v>
          </cell>
        </row>
        <row r="45">
          <cell r="D45">
            <v>2512758</v>
          </cell>
          <cell r="E45">
            <v>1078317</v>
          </cell>
          <cell r="F45">
            <v>1434441</v>
          </cell>
          <cell r="G45">
            <v>2538894</v>
          </cell>
          <cell r="H45">
            <v>1083007.5</v>
          </cell>
          <cell r="I45">
            <v>1455886.5</v>
          </cell>
          <cell r="J45">
            <v>1974239</v>
          </cell>
          <cell r="K45">
            <v>846395</v>
          </cell>
          <cell r="L45">
            <v>1127844</v>
          </cell>
          <cell r="M45">
            <v>1992896.5</v>
          </cell>
          <cell r="N45">
            <v>850190.5</v>
          </cell>
          <cell r="O45">
            <v>1142706</v>
          </cell>
          <cell r="P45">
            <v>538519</v>
          </cell>
          <cell r="Q45">
            <v>231922</v>
          </cell>
          <cell r="R45">
            <v>306597</v>
          </cell>
          <cell r="S45">
            <v>545997.5</v>
          </cell>
          <cell r="T45">
            <v>232817</v>
          </cell>
          <cell r="U45">
            <v>313180.5</v>
          </cell>
          <cell r="V45">
            <v>85276</v>
          </cell>
          <cell r="W45">
            <v>34498</v>
          </cell>
          <cell r="X45">
            <v>50778</v>
          </cell>
          <cell r="Y45">
            <v>43836</v>
          </cell>
          <cell r="Z45">
            <v>84945.5</v>
          </cell>
          <cell r="AA45">
            <v>33597</v>
          </cell>
          <cell r="AB45">
            <v>51348.5</v>
          </cell>
          <cell r="AC45">
            <v>43616.5</v>
          </cell>
          <cell r="AD45">
            <v>26506.5</v>
          </cell>
          <cell r="AE45">
            <v>11150.5</v>
          </cell>
          <cell r="AF45">
            <v>15356</v>
          </cell>
          <cell r="AG45">
            <v>140157.5</v>
          </cell>
          <cell r="AH45">
            <v>59980.5</v>
          </cell>
          <cell r="AI45">
            <v>80177</v>
          </cell>
          <cell r="AJ45">
            <v>483229</v>
          </cell>
          <cell r="AK45">
            <v>209922</v>
          </cell>
          <cell r="AL45">
            <v>273307</v>
          </cell>
          <cell r="AM45">
            <v>483229</v>
          </cell>
          <cell r="AN45">
            <v>209922</v>
          </cell>
          <cell r="AO45">
            <v>273307</v>
          </cell>
          <cell r="AP45">
            <v>581371</v>
          </cell>
          <cell r="AQ45">
            <v>811849</v>
          </cell>
          <cell r="AR45">
            <v>1267420</v>
          </cell>
          <cell r="AS45">
            <v>1336013</v>
          </cell>
          <cell r="AT45">
            <v>1202881</v>
          </cell>
          <cell r="AU45">
            <v>80618</v>
          </cell>
          <cell r="AV45">
            <v>2259914</v>
          </cell>
          <cell r="AW45">
            <v>223801.5</v>
          </cell>
          <cell r="AX45">
            <v>41329</v>
          </cell>
          <cell r="AY45">
            <v>24450</v>
          </cell>
          <cell r="AZ45">
            <v>58433.5</v>
          </cell>
          <cell r="BA45">
            <v>177225.5</v>
          </cell>
          <cell r="BB45">
            <v>309537.5</v>
          </cell>
          <cell r="BC45">
            <v>320894.5</v>
          </cell>
          <cell r="BD45">
            <v>139239.5</v>
          </cell>
          <cell r="BE45">
            <v>181655</v>
          </cell>
          <cell r="BF45">
            <v>273277</v>
          </cell>
          <cell r="BG45">
            <v>109901</v>
          </cell>
          <cell r="BH45">
            <v>163376</v>
          </cell>
          <cell r="BI45">
            <v>550505.5</v>
          </cell>
          <cell r="BJ45">
            <v>263048</v>
          </cell>
          <cell r="BK45">
            <v>287457.5</v>
          </cell>
          <cell r="BL45">
            <v>397947.5</v>
          </cell>
          <cell r="BM45">
            <v>156822.5</v>
          </cell>
          <cell r="BN45">
            <v>241125</v>
          </cell>
          <cell r="BO45">
            <v>401701.5</v>
          </cell>
          <cell r="BP45">
            <v>203997.5</v>
          </cell>
          <cell r="BQ45">
            <v>197704</v>
          </cell>
          <cell r="BR45">
            <v>279933</v>
          </cell>
          <cell r="BS45">
            <v>530840.5</v>
          </cell>
        </row>
        <row r="47">
          <cell r="D47">
            <v>2512758</v>
          </cell>
          <cell r="E47">
            <v>1078317</v>
          </cell>
          <cell r="F47">
            <v>1434441</v>
          </cell>
          <cell r="G47">
            <v>2538894</v>
          </cell>
          <cell r="H47">
            <v>1083007.5</v>
          </cell>
          <cell r="I47">
            <v>1455886.5</v>
          </cell>
          <cell r="J47">
            <v>1974239</v>
          </cell>
          <cell r="K47">
            <v>846395</v>
          </cell>
          <cell r="L47">
            <v>1127844</v>
          </cell>
          <cell r="M47">
            <v>1992896.5</v>
          </cell>
          <cell r="N47">
            <v>850190.5</v>
          </cell>
          <cell r="O47">
            <v>1142706</v>
          </cell>
          <cell r="P47">
            <v>538519</v>
          </cell>
          <cell r="Q47">
            <v>231922</v>
          </cell>
          <cell r="R47">
            <v>306597</v>
          </cell>
          <cell r="S47">
            <v>545997.5</v>
          </cell>
          <cell r="T47">
            <v>232817</v>
          </cell>
          <cell r="U47">
            <v>313180.5</v>
          </cell>
          <cell r="V47">
            <v>85276</v>
          </cell>
          <cell r="W47">
            <v>34498</v>
          </cell>
          <cell r="X47">
            <v>50778</v>
          </cell>
          <cell r="Y47">
            <v>43836</v>
          </cell>
          <cell r="Z47">
            <v>84945.5</v>
          </cell>
          <cell r="AA47">
            <v>33597</v>
          </cell>
          <cell r="AB47">
            <v>51348.5</v>
          </cell>
          <cell r="AC47">
            <v>43616.5</v>
          </cell>
          <cell r="AD47">
            <v>26506.5</v>
          </cell>
          <cell r="AE47">
            <v>11150.5</v>
          </cell>
          <cell r="AF47">
            <v>15356</v>
          </cell>
          <cell r="AG47">
            <v>140157.5</v>
          </cell>
          <cell r="AH47">
            <v>59980.5</v>
          </cell>
          <cell r="AI47">
            <v>80177</v>
          </cell>
          <cell r="AJ47">
            <v>483229</v>
          </cell>
          <cell r="AK47">
            <v>209922</v>
          </cell>
          <cell r="AL47">
            <v>273307</v>
          </cell>
          <cell r="AM47">
            <v>483229</v>
          </cell>
          <cell r="AN47">
            <v>209922</v>
          </cell>
          <cell r="AO47">
            <v>273307</v>
          </cell>
          <cell r="AP47">
            <v>581371</v>
          </cell>
          <cell r="AQ47">
            <v>811849</v>
          </cell>
          <cell r="AR47">
            <v>1267420</v>
          </cell>
          <cell r="AS47">
            <v>1336013</v>
          </cell>
          <cell r="AT47">
            <v>1202881</v>
          </cell>
          <cell r="AU47">
            <v>80618</v>
          </cell>
          <cell r="AV47">
            <v>2259914</v>
          </cell>
          <cell r="AW47">
            <v>223801.5</v>
          </cell>
          <cell r="AX47">
            <v>41329</v>
          </cell>
          <cell r="AY47">
            <v>24450</v>
          </cell>
          <cell r="AZ47">
            <v>58433.5</v>
          </cell>
          <cell r="BA47">
            <v>177225.5</v>
          </cell>
          <cell r="BB47">
            <v>309537.5</v>
          </cell>
          <cell r="BC47">
            <v>320894.5</v>
          </cell>
          <cell r="BD47">
            <v>139239.5</v>
          </cell>
          <cell r="BE47">
            <v>181655</v>
          </cell>
          <cell r="BF47">
            <v>273277</v>
          </cell>
          <cell r="BG47">
            <v>109901</v>
          </cell>
          <cell r="BH47">
            <v>163376</v>
          </cell>
          <cell r="BI47">
            <v>550505.5</v>
          </cell>
          <cell r="BJ47">
            <v>263048</v>
          </cell>
          <cell r="BK47">
            <v>287457.5</v>
          </cell>
          <cell r="BL47">
            <v>397947.5</v>
          </cell>
          <cell r="BM47">
            <v>156822.5</v>
          </cell>
          <cell r="BN47">
            <v>241125</v>
          </cell>
          <cell r="BO47">
            <v>401701.5</v>
          </cell>
          <cell r="BP47">
            <v>203997.5</v>
          </cell>
          <cell r="BQ47">
            <v>197704</v>
          </cell>
          <cell r="BR47">
            <v>279933</v>
          </cell>
          <cell r="BS47">
            <v>530840.5</v>
          </cell>
        </row>
        <row r="48">
          <cell r="D48">
            <v>75641</v>
          </cell>
          <cell r="E48">
            <v>10219</v>
          </cell>
          <cell r="F48">
            <v>65422</v>
          </cell>
          <cell r="G48">
            <v>76967</v>
          </cell>
          <cell r="H48">
            <v>10341.5</v>
          </cell>
          <cell r="I48">
            <v>66625.5</v>
          </cell>
          <cell r="J48">
            <v>59475</v>
          </cell>
          <cell r="K48">
            <v>8133</v>
          </cell>
          <cell r="L48">
            <v>51342</v>
          </cell>
          <cell r="M48">
            <v>60408</v>
          </cell>
          <cell r="N48">
            <v>8214.5</v>
          </cell>
          <cell r="O48">
            <v>52193.5</v>
          </cell>
          <cell r="P48">
            <v>16166</v>
          </cell>
          <cell r="Q48">
            <v>2086</v>
          </cell>
          <cell r="R48">
            <v>14080</v>
          </cell>
          <cell r="S48">
            <v>16559</v>
          </cell>
          <cell r="T48">
            <v>2127</v>
          </cell>
          <cell r="U48">
            <v>14432</v>
          </cell>
          <cell r="V48">
            <v>2529</v>
          </cell>
          <cell r="W48">
            <v>305</v>
          </cell>
          <cell r="X48">
            <v>2224</v>
          </cell>
          <cell r="Y48">
            <v>1290</v>
          </cell>
          <cell r="Z48">
            <v>2604.5</v>
          </cell>
          <cell r="AA48">
            <v>306.5</v>
          </cell>
          <cell r="AB48">
            <v>2298</v>
          </cell>
          <cell r="AC48">
            <v>1307</v>
          </cell>
          <cell r="AD48">
            <v>897</v>
          </cell>
          <cell r="AE48">
            <v>105.5</v>
          </cell>
          <cell r="AF48">
            <v>791.5</v>
          </cell>
          <cell r="AG48">
            <v>4619.5</v>
          </cell>
          <cell r="AH48">
            <v>581.5</v>
          </cell>
          <cell r="AI48">
            <v>4038</v>
          </cell>
          <cell r="AJ48">
            <v>14512</v>
          </cell>
          <cell r="AK48">
            <v>1896</v>
          </cell>
          <cell r="AL48">
            <v>12616</v>
          </cell>
          <cell r="AM48">
            <v>14512</v>
          </cell>
          <cell r="AN48">
            <v>1896</v>
          </cell>
          <cell r="AO48">
            <v>12616</v>
          </cell>
          <cell r="AP48">
            <v>15803.5</v>
          </cell>
          <cell r="AQ48">
            <v>24101</v>
          </cell>
          <cell r="AR48">
            <v>39965</v>
          </cell>
          <cell r="AS48">
            <v>39414.5</v>
          </cell>
          <cell r="AT48">
            <v>37552.5</v>
          </cell>
          <cell r="AU48">
            <v>2609.5</v>
          </cell>
          <cell r="AV48">
            <v>62724</v>
          </cell>
          <cell r="AW48">
            <v>6737</v>
          </cell>
          <cell r="AX48">
            <v>1297.5</v>
          </cell>
          <cell r="AY48">
            <v>886</v>
          </cell>
          <cell r="AZ48">
            <v>2185.5</v>
          </cell>
          <cell r="BA48">
            <v>4056</v>
          </cell>
          <cell r="BB48">
            <v>13586</v>
          </cell>
          <cell r="BC48">
            <v>9335</v>
          </cell>
          <cell r="BD48">
            <v>1239</v>
          </cell>
          <cell r="BE48">
            <v>8096</v>
          </cell>
          <cell r="BF48">
            <v>8973.5</v>
          </cell>
          <cell r="BG48">
            <v>1005.5</v>
          </cell>
          <cell r="BH48">
            <v>7968</v>
          </cell>
          <cell r="BI48">
            <v>14601.5</v>
          </cell>
          <cell r="BJ48">
            <v>2051.5</v>
          </cell>
          <cell r="BK48">
            <v>12550</v>
          </cell>
          <cell r="BL48">
            <v>12527</v>
          </cell>
          <cell r="BM48">
            <v>1765.5</v>
          </cell>
          <cell r="BN48">
            <v>10761.5</v>
          </cell>
          <cell r="BO48">
            <v>9439.5</v>
          </cell>
          <cell r="BP48">
            <v>1355</v>
          </cell>
          <cell r="BQ48">
            <v>8084.5</v>
          </cell>
          <cell r="BR48">
            <v>7378.5</v>
          </cell>
          <cell r="BS48">
            <v>16874</v>
          </cell>
        </row>
        <row r="50">
          <cell r="D50">
            <v>71249</v>
          </cell>
          <cell r="E50">
            <v>27075</v>
          </cell>
          <cell r="F50">
            <v>44174</v>
          </cell>
          <cell r="G50">
            <v>68782</v>
          </cell>
          <cell r="H50">
            <v>27172</v>
          </cell>
          <cell r="I50">
            <v>41610</v>
          </cell>
          <cell r="J50">
            <v>56616</v>
          </cell>
          <cell r="K50">
            <v>21605</v>
          </cell>
          <cell r="L50">
            <v>35011</v>
          </cell>
          <cell r="M50">
            <v>54324</v>
          </cell>
          <cell r="N50">
            <v>21769</v>
          </cell>
          <cell r="O50">
            <v>32555</v>
          </cell>
          <cell r="P50">
            <v>14633</v>
          </cell>
          <cell r="Q50">
            <v>5470</v>
          </cell>
          <cell r="R50">
            <v>9163</v>
          </cell>
          <cell r="S50">
            <v>14458</v>
          </cell>
          <cell r="T50">
            <v>5403</v>
          </cell>
          <cell r="U50">
            <v>9055</v>
          </cell>
          <cell r="V50">
            <v>2173</v>
          </cell>
          <cell r="W50">
            <v>800</v>
          </cell>
          <cell r="X50">
            <v>1373</v>
          </cell>
          <cell r="Y50">
            <v>1127</v>
          </cell>
          <cell r="Z50">
            <v>2175</v>
          </cell>
          <cell r="AA50">
            <v>784</v>
          </cell>
          <cell r="AB50">
            <v>1391</v>
          </cell>
          <cell r="AC50">
            <v>1147</v>
          </cell>
          <cell r="AD50">
            <v>724</v>
          </cell>
          <cell r="AE50">
            <v>308</v>
          </cell>
          <cell r="AF50">
            <v>416</v>
          </cell>
          <cell r="AG50">
            <v>3910</v>
          </cell>
          <cell r="AH50">
            <v>1524</v>
          </cell>
          <cell r="AI50">
            <v>2386</v>
          </cell>
          <cell r="AJ50">
            <v>13221</v>
          </cell>
          <cell r="AK50">
            <v>4869</v>
          </cell>
          <cell r="AL50">
            <v>8352</v>
          </cell>
          <cell r="AM50">
            <v>12995</v>
          </cell>
          <cell r="AN50">
            <v>4826</v>
          </cell>
          <cell r="AO50">
            <v>8169</v>
          </cell>
          <cell r="AP50">
            <v>17328</v>
          </cell>
          <cell r="AQ50">
            <v>19479</v>
          </cell>
          <cell r="AR50">
            <v>31031</v>
          </cell>
          <cell r="AS50">
            <v>35804</v>
          </cell>
          <cell r="AT50">
            <v>32978</v>
          </cell>
          <cell r="AU50">
            <v>2259</v>
          </cell>
          <cell r="AV50">
            <v>47160</v>
          </cell>
          <cell r="AW50">
            <v>6269</v>
          </cell>
          <cell r="AX50">
            <v>1028</v>
          </cell>
          <cell r="AY50">
            <v>755</v>
          </cell>
          <cell r="AZ50">
            <v>8600</v>
          </cell>
          <cell r="BA50">
            <v>20477</v>
          </cell>
          <cell r="BB50">
            <v>10419</v>
          </cell>
          <cell r="BC50">
            <v>8397</v>
          </cell>
          <cell r="BD50">
            <v>3214</v>
          </cell>
          <cell r="BE50">
            <v>5183</v>
          </cell>
          <cell r="BF50">
            <v>11344</v>
          </cell>
          <cell r="BG50">
            <v>4253</v>
          </cell>
          <cell r="BH50">
            <v>7091</v>
          </cell>
          <cell r="BI50">
            <v>14795</v>
          </cell>
          <cell r="BJ50">
            <v>5651</v>
          </cell>
          <cell r="BK50">
            <v>9144</v>
          </cell>
          <cell r="BL50">
            <v>7495</v>
          </cell>
          <cell r="BM50">
            <v>3302</v>
          </cell>
          <cell r="BN50">
            <v>4193</v>
          </cell>
          <cell r="BO50">
            <v>12214</v>
          </cell>
          <cell r="BP50">
            <v>11527</v>
          </cell>
          <cell r="BQ50">
            <v>7518</v>
          </cell>
        </row>
        <row r="51">
          <cell r="D51">
            <v>65910</v>
          </cell>
          <cell r="E51">
            <v>22780</v>
          </cell>
          <cell r="F51">
            <v>43130</v>
          </cell>
          <cell r="G51">
            <v>67726</v>
          </cell>
          <cell r="H51">
            <v>22737</v>
          </cell>
          <cell r="I51">
            <v>44989</v>
          </cell>
          <cell r="J51">
            <v>51896</v>
          </cell>
          <cell r="K51">
            <v>18518</v>
          </cell>
          <cell r="L51">
            <v>33378</v>
          </cell>
          <cell r="M51">
            <v>53389</v>
          </cell>
          <cell r="N51">
            <v>18401</v>
          </cell>
          <cell r="O51">
            <v>34988</v>
          </cell>
          <cell r="P51">
            <v>14014</v>
          </cell>
          <cell r="Q51">
            <v>4262</v>
          </cell>
          <cell r="R51">
            <v>9752</v>
          </cell>
          <cell r="S51">
            <v>14337</v>
          </cell>
          <cell r="T51">
            <v>4336</v>
          </cell>
          <cell r="U51">
            <v>10001</v>
          </cell>
          <cell r="V51">
            <v>2193</v>
          </cell>
          <cell r="W51">
            <v>706</v>
          </cell>
          <cell r="X51">
            <v>1487</v>
          </cell>
          <cell r="Y51">
            <v>1097</v>
          </cell>
          <cell r="Z51">
            <v>2263</v>
          </cell>
          <cell r="AA51">
            <v>725</v>
          </cell>
          <cell r="AB51">
            <v>1538</v>
          </cell>
          <cell r="AC51">
            <v>1127</v>
          </cell>
          <cell r="AD51">
            <v>560</v>
          </cell>
          <cell r="AE51">
            <v>154</v>
          </cell>
          <cell r="AF51">
            <v>406</v>
          </cell>
          <cell r="AG51">
            <v>3687</v>
          </cell>
          <cell r="AH51">
            <v>1077</v>
          </cell>
          <cell r="AI51">
            <v>2610</v>
          </cell>
          <cell r="AJ51">
            <v>12573</v>
          </cell>
          <cell r="AK51">
            <v>3827</v>
          </cell>
          <cell r="AL51">
            <v>8746</v>
          </cell>
          <cell r="AM51">
            <v>12846</v>
          </cell>
          <cell r="AN51">
            <v>3899</v>
          </cell>
          <cell r="AO51">
            <v>8947</v>
          </cell>
          <cell r="AP51">
            <v>17448</v>
          </cell>
          <cell r="AQ51">
            <v>18727</v>
          </cell>
          <cell r="AR51">
            <v>27468</v>
          </cell>
          <cell r="AS51">
            <v>34825</v>
          </cell>
          <cell r="AT51">
            <v>32901</v>
          </cell>
          <cell r="AU51">
            <v>2158</v>
          </cell>
          <cell r="AV51">
            <v>39383</v>
          </cell>
          <cell r="AW51">
            <v>5765</v>
          </cell>
          <cell r="AX51">
            <v>1136</v>
          </cell>
          <cell r="AY51">
            <v>773</v>
          </cell>
          <cell r="AZ51">
            <v>8527</v>
          </cell>
          <cell r="BA51">
            <v>18828</v>
          </cell>
          <cell r="BB51">
            <v>11851</v>
          </cell>
          <cell r="BC51">
            <v>8406</v>
          </cell>
          <cell r="BD51">
            <v>2450</v>
          </cell>
          <cell r="BE51">
            <v>5956</v>
          </cell>
          <cell r="BF51">
            <v>11251</v>
          </cell>
          <cell r="BG51">
            <v>3569</v>
          </cell>
          <cell r="BH51">
            <v>7682</v>
          </cell>
          <cell r="BI51">
            <v>12996</v>
          </cell>
          <cell r="BJ51">
            <v>4523</v>
          </cell>
          <cell r="BK51">
            <v>8473</v>
          </cell>
          <cell r="BL51">
            <v>6747</v>
          </cell>
          <cell r="BM51">
            <v>3007</v>
          </cell>
          <cell r="BN51">
            <v>3740</v>
          </cell>
          <cell r="BO51">
            <v>12023</v>
          </cell>
          <cell r="BP51">
            <v>3969</v>
          </cell>
          <cell r="BQ51">
            <v>8054</v>
          </cell>
        </row>
        <row r="52">
          <cell r="D52">
            <v>24517</v>
          </cell>
          <cell r="E52">
            <v>16087</v>
          </cell>
          <cell r="F52">
            <v>8430</v>
          </cell>
          <cell r="G52">
            <v>25253</v>
          </cell>
          <cell r="H52">
            <v>16026</v>
          </cell>
          <cell r="I52">
            <v>9227</v>
          </cell>
          <cell r="J52">
            <v>19984</v>
          </cell>
          <cell r="K52">
            <v>13049</v>
          </cell>
          <cell r="L52">
            <v>6935</v>
          </cell>
          <cell r="M52">
            <v>20665</v>
          </cell>
          <cell r="N52">
            <v>12968</v>
          </cell>
          <cell r="O52">
            <v>7697</v>
          </cell>
          <cell r="P52">
            <v>4533</v>
          </cell>
          <cell r="Q52">
            <v>3038</v>
          </cell>
          <cell r="R52">
            <v>1495</v>
          </cell>
          <cell r="S52">
            <v>4588</v>
          </cell>
          <cell r="T52">
            <v>3058</v>
          </cell>
          <cell r="U52">
            <v>1530</v>
          </cell>
          <cell r="V52">
            <v>646</v>
          </cell>
          <cell r="W52">
            <v>363</v>
          </cell>
          <cell r="X52">
            <v>283</v>
          </cell>
          <cell r="Y52">
            <v>339</v>
          </cell>
          <cell r="Z52">
            <v>653</v>
          </cell>
          <cell r="AA52">
            <v>372</v>
          </cell>
          <cell r="AB52">
            <v>281</v>
          </cell>
          <cell r="AC52">
            <v>343</v>
          </cell>
          <cell r="AD52">
            <v>232</v>
          </cell>
          <cell r="AE52">
            <v>169</v>
          </cell>
          <cell r="AF52">
            <v>63</v>
          </cell>
          <cell r="AG52">
            <v>1227</v>
          </cell>
          <cell r="AH52">
            <v>891</v>
          </cell>
          <cell r="AI52">
            <v>336</v>
          </cell>
          <cell r="AJ52">
            <v>4116</v>
          </cell>
          <cell r="AK52">
            <v>2863</v>
          </cell>
          <cell r="AL52">
            <v>1253</v>
          </cell>
          <cell r="AM52">
            <v>4145</v>
          </cell>
          <cell r="AN52">
            <v>2825</v>
          </cell>
          <cell r="AO52">
            <v>1320</v>
          </cell>
          <cell r="AP52">
            <v>6144</v>
          </cell>
          <cell r="AQ52">
            <v>8099</v>
          </cell>
          <cell r="AR52">
            <v>11969</v>
          </cell>
          <cell r="AS52">
            <v>13381</v>
          </cell>
          <cell r="AT52">
            <v>11872</v>
          </cell>
          <cell r="AU52">
            <v>686</v>
          </cell>
          <cell r="AV52">
            <v>15503</v>
          </cell>
          <cell r="AW52">
            <v>1905</v>
          </cell>
          <cell r="AX52">
            <v>310</v>
          </cell>
          <cell r="AY52">
            <v>224</v>
          </cell>
          <cell r="AZ52">
            <v>2759</v>
          </cell>
          <cell r="BA52">
            <v>6654</v>
          </cell>
          <cell r="BB52">
            <v>2395</v>
          </cell>
          <cell r="BC52">
            <v>2665</v>
          </cell>
          <cell r="BD52">
            <v>1760</v>
          </cell>
          <cell r="BE52">
            <v>905</v>
          </cell>
          <cell r="BF52">
            <v>3404</v>
          </cell>
          <cell r="BG52">
            <v>1937</v>
          </cell>
          <cell r="BH52">
            <v>1465</v>
          </cell>
          <cell r="BI52">
            <v>5058</v>
          </cell>
          <cell r="BJ52">
            <v>3345</v>
          </cell>
          <cell r="BK52">
            <v>1713</v>
          </cell>
          <cell r="BL52">
            <v>3423</v>
          </cell>
          <cell r="BM52">
            <v>2377</v>
          </cell>
          <cell r="BN52">
            <v>1046</v>
          </cell>
          <cell r="BO52">
            <v>4318</v>
          </cell>
          <cell r="BP52">
            <v>2862</v>
          </cell>
          <cell r="BQ52">
            <v>1456</v>
          </cell>
        </row>
        <row r="54">
          <cell r="D54">
            <v>787651</v>
          </cell>
          <cell r="E54">
            <v>229918</v>
          </cell>
          <cell r="F54">
            <v>557733</v>
          </cell>
          <cell r="G54">
            <v>800736</v>
          </cell>
          <cell r="H54">
            <v>233185</v>
          </cell>
          <cell r="I54">
            <v>567551</v>
          </cell>
          <cell r="J54">
            <v>631108</v>
          </cell>
          <cell r="K54">
            <v>181799</v>
          </cell>
          <cell r="L54">
            <v>449309</v>
          </cell>
          <cell r="M54">
            <v>640531</v>
          </cell>
          <cell r="N54">
            <v>184200</v>
          </cell>
          <cell r="O54">
            <v>456331</v>
          </cell>
          <cell r="P54">
            <v>156543</v>
          </cell>
          <cell r="Q54">
            <v>48119</v>
          </cell>
          <cell r="R54">
            <v>108424</v>
          </cell>
          <cell r="S54">
            <v>160205</v>
          </cell>
          <cell r="T54">
            <v>48985</v>
          </cell>
          <cell r="U54">
            <v>111220</v>
          </cell>
          <cell r="V54">
            <v>25616</v>
          </cell>
          <cell r="W54">
            <v>7259</v>
          </cell>
          <cell r="X54">
            <v>18357</v>
          </cell>
          <cell r="Y54">
            <v>13150</v>
          </cell>
          <cell r="Z54">
            <v>26051.5</v>
          </cell>
          <cell r="AA54">
            <v>7279.5</v>
          </cell>
          <cell r="AB54">
            <v>18772</v>
          </cell>
          <cell r="AC54">
            <v>13283.5</v>
          </cell>
          <cell r="AD54">
            <v>7963</v>
          </cell>
          <cell r="AE54">
            <v>2444</v>
          </cell>
          <cell r="AF54">
            <v>5519</v>
          </cell>
          <cell r="AG54">
            <v>41103</v>
          </cell>
          <cell r="AH54">
            <v>12799</v>
          </cell>
          <cell r="AI54">
            <v>28304</v>
          </cell>
          <cell r="AJ54">
            <v>139781</v>
          </cell>
          <cell r="AK54">
            <v>43443</v>
          </cell>
          <cell r="AL54">
            <v>96338</v>
          </cell>
          <cell r="AM54">
            <v>139781</v>
          </cell>
          <cell r="AN54">
            <v>43443</v>
          </cell>
          <cell r="AO54">
            <v>96338</v>
          </cell>
          <cell r="AP54">
            <v>171020</v>
          </cell>
          <cell r="AQ54">
            <v>261359</v>
          </cell>
          <cell r="AR54">
            <v>422104</v>
          </cell>
          <cell r="AS54">
            <v>418531.5</v>
          </cell>
          <cell r="AT54">
            <v>382204.5</v>
          </cell>
          <cell r="AU54">
            <v>25459</v>
          </cell>
          <cell r="AV54">
            <v>651064</v>
          </cell>
          <cell r="AW54">
            <v>65334.5</v>
          </cell>
          <cell r="AX54">
            <v>12768</v>
          </cell>
          <cell r="AY54">
            <v>8371.5</v>
          </cell>
          <cell r="AZ54">
            <v>20099</v>
          </cell>
          <cell r="BA54">
            <v>48947.5</v>
          </cell>
          <cell r="BB54">
            <v>118127</v>
          </cell>
          <cell r="BC54">
            <v>93050.5</v>
          </cell>
          <cell r="BD54">
            <v>28906.5</v>
          </cell>
          <cell r="BE54">
            <v>64144</v>
          </cell>
          <cell r="BF54">
            <v>88803</v>
          </cell>
          <cell r="BG54">
            <v>24368</v>
          </cell>
          <cell r="BH54">
            <v>64435</v>
          </cell>
          <cell r="BI54">
            <v>162104.5</v>
          </cell>
          <cell r="BJ54">
            <v>50894</v>
          </cell>
          <cell r="BK54">
            <v>111210.5</v>
          </cell>
          <cell r="BL54">
            <v>138684.5</v>
          </cell>
          <cell r="BM54">
            <v>38083.5</v>
          </cell>
          <cell r="BN54">
            <v>100601</v>
          </cell>
          <cell r="BO54">
            <v>109823.5</v>
          </cell>
          <cell r="BP54">
            <v>35892</v>
          </cell>
          <cell r="BQ54">
            <v>73931.5</v>
          </cell>
          <cell r="BR54">
            <v>80834</v>
          </cell>
          <cell r="BS54">
            <v>182177</v>
          </cell>
        </row>
        <row r="55">
          <cell r="D55">
            <v>1269580</v>
          </cell>
          <cell r="E55">
            <v>714452</v>
          </cell>
          <cell r="F55">
            <v>555128</v>
          </cell>
          <cell r="G55">
            <v>1276578</v>
          </cell>
          <cell r="H55">
            <v>714615</v>
          </cell>
          <cell r="I55">
            <v>561963</v>
          </cell>
          <cell r="J55">
            <v>986109</v>
          </cell>
          <cell r="K55">
            <v>559104</v>
          </cell>
          <cell r="L55">
            <v>427005</v>
          </cell>
          <cell r="M55">
            <v>991236</v>
          </cell>
          <cell r="N55">
            <v>559589.5</v>
          </cell>
          <cell r="O55">
            <v>431646.5</v>
          </cell>
          <cell r="P55">
            <v>283471</v>
          </cell>
          <cell r="Q55">
            <v>155348</v>
          </cell>
          <cell r="R55">
            <v>128123</v>
          </cell>
          <cell r="S55">
            <v>285342</v>
          </cell>
          <cell r="T55">
            <v>155025.5</v>
          </cell>
          <cell r="U55">
            <v>130316.5</v>
          </cell>
          <cell r="V55">
            <v>43556</v>
          </cell>
          <cell r="W55">
            <v>22879</v>
          </cell>
          <cell r="X55">
            <v>20677</v>
          </cell>
          <cell r="Y55">
            <v>22454</v>
          </cell>
          <cell r="Z55">
            <v>42631.5</v>
          </cell>
          <cell r="AA55">
            <v>21981.5</v>
          </cell>
          <cell r="AB55">
            <v>20650</v>
          </cell>
          <cell r="AC55">
            <v>22018.5</v>
          </cell>
          <cell r="AD55">
            <v>13737</v>
          </cell>
          <cell r="AE55">
            <v>7355</v>
          </cell>
          <cell r="AF55">
            <v>6382</v>
          </cell>
          <cell r="AG55">
            <v>73599.5</v>
          </cell>
          <cell r="AH55">
            <v>39752.5</v>
          </cell>
          <cell r="AI55">
            <v>33847</v>
          </cell>
          <cell r="AJ55">
            <v>255611</v>
          </cell>
          <cell r="AK55">
            <v>140909</v>
          </cell>
          <cell r="AL55">
            <v>114702</v>
          </cell>
          <cell r="AM55">
            <v>255611</v>
          </cell>
          <cell r="AN55">
            <v>140909</v>
          </cell>
          <cell r="AO55">
            <v>114702</v>
          </cell>
          <cell r="AP55">
            <v>311745</v>
          </cell>
          <cell r="AQ55">
            <v>403909</v>
          </cell>
          <cell r="AR55">
            <v>609039</v>
          </cell>
          <cell r="AS55">
            <v>677084</v>
          </cell>
          <cell r="AT55">
            <v>599494</v>
          </cell>
          <cell r="AU55">
            <v>39632.5</v>
          </cell>
          <cell r="AV55">
            <v>1225522</v>
          </cell>
          <cell r="AW55">
            <v>117589</v>
          </cell>
          <cell r="AX55">
            <v>20613</v>
          </cell>
          <cell r="AY55">
            <v>11216</v>
          </cell>
          <cell r="AZ55">
            <v>26512.5</v>
          </cell>
          <cell r="BA55">
            <v>100076</v>
          </cell>
          <cell r="BB55">
            <v>122690.5</v>
          </cell>
          <cell r="BC55">
            <v>169111</v>
          </cell>
          <cell r="BD55">
            <v>93291.5</v>
          </cell>
          <cell r="BE55">
            <v>75819.5</v>
          </cell>
          <cell r="BF55">
            <v>133407.5</v>
          </cell>
          <cell r="BG55">
            <v>72336.5</v>
          </cell>
          <cell r="BH55">
            <v>61071</v>
          </cell>
          <cell r="BI55">
            <v>297771.5</v>
          </cell>
          <cell r="BJ55">
            <v>182711</v>
          </cell>
          <cell r="BK55">
            <v>115060.5</v>
          </cell>
          <cell r="BL55">
            <v>181229.5</v>
          </cell>
          <cell r="BM55">
            <v>94858</v>
          </cell>
          <cell r="BN55">
            <v>86371.5</v>
          </cell>
          <cell r="BO55">
            <v>228562.5</v>
          </cell>
          <cell r="BP55">
            <v>147896.5</v>
          </cell>
          <cell r="BQ55">
            <v>80666</v>
          </cell>
          <cell r="BR55">
            <v>153327.5</v>
          </cell>
          <cell r="BS55">
            <v>247750</v>
          </cell>
        </row>
        <row r="56">
          <cell r="D56">
            <v>338426</v>
          </cell>
          <cell r="E56">
            <v>85978</v>
          </cell>
          <cell r="F56">
            <v>252448</v>
          </cell>
          <cell r="G56">
            <v>343248.5</v>
          </cell>
          <cell r="H56">
            <v>86837.5</v>
          </cell>
          <cell r="I56">
            <v>256411</v>
          </cell>
          <cell r="J56">
            <v>266429</v>
          </cell>
          <cell r="K56">
            <v>68539</v>
          </cell>
          <cell r="L56">
            <v>197890</v>
          </cell>
          <cell r="M56">
            <v>269634.5</v>
          </cell>
          <cell r="N56">
            <v>69143.5</v>
          </cell>
          <cell r="O56">
            <v>200491</v>
          </cell>
          <cell r="P56">
            <v>71997</v>
          </cell>
          <cell r="Q56">
            <v>17439</v>
          </cell>
          <cell r="R56">
            <v>54558</v>
          </cell>
          <cell r="S56">
            <v>73614</v>
          </cell>
          <cell r="T56">
            <v>17694</v>
          </cell>
          <cell r="U56">
            <v>55920</v>
          </cell>
          <cell r="V56">
            <v>12110</v>
          </cell>
          <cell r="W56">
            <v>2727</v>
          </cell>
          <cell r="X56">
            <v>9383</v>
          </cell>
          <cell r="Y56">
            <v>6173</v>
          </cell>
          <cell r="Z56">
            <v>11740.5</v>
          </cell>
          <cell r="AA56">
            <v>2586.5</v>
          </cell>
          <cell r="AB56">
            <v>9154</v>
          </cell>
          <cell r="AC56">
            <v>6255.5</v>
          </cell>
          <cell r="AD56">
            <v>3562</v>
          </cell>
          <cell r="AE56">
            <v>849</v>
          </cell>
          <cell r="AF56">
            <v>2713</v>
          </cell>
          <cell r="AG56">
            <v>18660</v>
          </cell>
          <cell r="AH56">
            <v>4566.5</v>
          </cell>
          <cell r="AI56">
            <v>14093.5</v>
          </cell>
          <cell r="AJ56">
            <v>63932</v>
          </cell>
          <cell r="AK56">
            <v>15653</v>
          </cell>
          <cell r="AL56">
            <v>48279</v>
          </cell>
          <cell r="AM56">
            <v>63932</v>
          </cell>
          <cell r="AN56">
            <v>15653</v>
          </cell>
          <cell r="AO56">
            <v>48279</v>
          </cell>
          <cell r="AP56">
            <v>72693</v>
          </cell>
          <cell r="AQ56">
            <v>109631</v>
          </cell>
          <cell r="AR56">
            <v>178066</v>
          </cell>
          <cell r="AS56">
            <v>178323.5</v>
          </cell>
          <cell r="AT56">
            <v>164925</v>
          </cell>
          <cell r="AU56">
            <v>11768</v>
          </cell>
          <cell r="AV56">
            <v>281282</v>
          </cell>
          <cell r="AW56">
            <v>29626</v>
          </cell>
          <cell r="AX56">
            <v>5721</v>
          </cell>
          <cell r="AY56">
            <v>3702.5</v>
          </cell>
          <cell r="AZ56">
            <v>8942</v>
          </cell>
          <cell r="BA56">
            <v>20225</v>
          </cell>
          <cell r="BB56">
            <v>53783</v>
          </cell>
          <cell r="BC56">
            <v>42618.5</v>
          </cell>
          <cell r="BD56">
            <v>10418.5</v>
          </cell>
          <cell r="BE56">
            <v>32200</v>
          </cell>
          <cell r="BF56">
            <v>37804</v>
          </cell>
          <cell r="BG56">
            <v>8282</v>
          </cell>
          <cell r="BH56">
            <v>29522</v>
          </cell>
          <cell r="BI56">
            <v>67073</v>
          </cell>
          <cell r="BJ56">
            <v>18853</v>
          </cell>
          <cell r="BK56">
            <v>48220</v>
          </cell>
          <cell r="BL56">
            <v>58956.5</v>
          </cell>
          <cell r="BM56">
            <v>15515.5</v>
          </cell>
          <cell r="BN56">
            <v>43441</v>
          </cell>
          <cell r="BO56">
            <v>45627</v>
          </cell>
          <cell r="BP56">
            <v>12918</v>
          </cell>
          <cell r="BQ56">
            <v>32709</v>
          </cell>
          <cell r="BR56">
            <v>33782.5</v>
          </cell>
          <cell r="BS56">
            <v>76004.5</v>
          </cell>
        </row>
        <row r="60">
          <cell r="D60">
            <v>681105</v>
          </cell>
          <cell r="E60">
            <v>213723</v>
          </cell>
          <cell r="F60">
            <v>467382</v>
          </cell>
          <cell r="G60">
            <v>692270</v>
          </cell>
          <cell r="H60">
            <v>216761.5</v>
          </cell>
          <cell r="I60">
            <v>475508.5</v>
          </cell>
          <cell r="J60">
            <v>547464</v>
          </cell>
          <cell r="K60">
            <v>169102</v>
          </cell>
          <cell r="L60">
            <v>378362</v>
          </cell>
          <cell r="M60">
            <v>555514.5</v>
          </cell>
          <cell r="N60">
            <v>171344</v>
          </cell>
          <cell r="O60">
            <v>384170.5</v>
          </cell>
          <cell r="P60">
            <v>133641</v>
          </cell>
          <cell r="Q60">
            <v>44621</v>
          </cell>
          <cell r="R60">
            <v>89020</v>
          </cell>
          <cell r="S60">
            <v>136755.5</v>
          </cell>
          <cell r="T60">
            <v>45417.5</v>
          </cell>
          <cell r="U60">
            <v>91338</v>
          </cell>
          <cell r="V60">
            <v>21808</v>
          </cell>
          <cell r="W60">
            <v>6752</v>
          </cell>
          <cell r="X60">
            <v>15056</v>
          </cell>
          <cell r="Y60">
            <v>11159</v>
          </cell>
          <cell r="Z60">
            <v>22170.5</v>
          </cell>
          <cell r="AA60">
            <v>6774</v>
          </cell>
          <cell r="AB60">
            <v>15396.5</v>
          </cell>
          <cell r="AC60">
            <v>11281</v>
          </cell>
          <cell r="AD60">
            <v>6711.5</v>
          </cell>
          <cell r="AE60">
            <v>2269.5</v>
          </cell>
          <cell r="AF60">
            <v>4442</v>
          </cell>
          <cell r="AG60">
            <v>34695</v>
          </cell>
          <cell r="AH60">
            <v>11839</v>
          </cell>
          <cell r="AI60">
            <v>22856</v>
          </cell>
          <cell r="AJ60">
            <v>119391</v>
          </cell>
          <cell r="AK60">
            <v>40260</v>
          </cell>
          <cell r="AL60">
            <v>79131</v>
          </cell>
          <cell r="AM60">
            <v>119391</v>
          </cell>
          <cell r="AN60">
            <v>40260</v>
          </cell>
          <cell r="AO60">
            <v>79131</v>
          </cell>
          <cell r="AP60">
            <v>148621.5</v>
          </cell>
          <cell r="AQ60">
            <v>227946</v>
          </cell>
          <cell r="AR60">
            <v>366124</v>
          </cell>
          <cell r="AS60">
            <v>363165</v>
          </cell>
          <cell r="AT60">
            <v>329105</v>
          </cell>
          <cell r="AU60">
            <v>21628</v>
          </cell>
          <cell r="AV60">
            <v>562651</v>
          </cell>
          <cell r="AW60">
            <v>55745.5</v>
          </cell>
          <cell r="AX60">
            <v>10889.5</v>
          </cell>
          <cell r="AY60">
            <v>7036.5</v>
          </cell>
          <cell r="AZ60">
            <v>16960.5</v>
          </cell>
          <cell r="BA60">
            <v>43179</v>
          </cell>
          <cell r="BB60">
            <v>99209.5</v>
          </cell>
          <cell r="BC60">
            <v>79890</v>
          </cell>
          <cell r="BD60">
            <v>26804.5</v>
          </cell>
          <cell r="BE60">
            <v>53085.5</v>
          </cell>
          <cell r="BF60">
            <v>75929.5</v>
          </cell>
          <cell r="BG60">
            <v>22768.5</v>
          </cell>
          <cell r="BH60">
            <v>53161</v>
          </cell>
          <cell r="BI60">
            <v>141607.5</v>
          </cell>
          <cell r="BJ60">
            <v>47656</v>
          </cell>
          <cell r="BK60">
            <v>93951.5</v>
          </cell>
          <cell r="BL60">
            <v>121649</v>
          </cell>
          <cell r="BM60">
            <v>35345.5</v>
          </cell>
          <cell r="BN60">
            <v>86303.5</v>
          </cell>
          <cell r="BO60">
            <v>96721.5</v>
          </cell>
          <cell r="BP60">
            <v>33637.5</v>
          </cell>
          <cell r="BQ60">
            <v>63084</v>
          </cell>
          <cell r="BR60">
            <v>70556</v>
          </cell>
          <cell r="BS60">
            <v>158798</v>
          </cell>
        </row>
        <row r="61">
          <cell r="D61">
            <v>703159</v>
          </cell>
          <cell r="E61">
            <v>124811</v>
          </cell>
          <cell r="F61">
            <v>578348</v>
          </cell>
          <cell r="G61">
            <v>712727</v>
          </cell>
          <cell r="H61">
            <v>125940</v>
          </cell>
          <cell r="I61">
            <v>586787</v>
          </cell>
          <cell r="J61">
            <v>543785</v>
          </cell>
          <cell r="K61">
            <v>96438</v>
          </cell>
          <cell r="L61">
            <v>447347</v>
          </cell>
          <cell r="M61">
            <v>550489.5</v>
          </cell>
          <cell r="N61">
            <v>97218</v>
          </cell>
          <cell r="O61">
            <v>453271.5</v>
          </cell>
          <cell r="P61">
            <v>159374</v>
          </cell>
          <cell r="Q61">
            <v>28373</v>
          </cell>
          <cell r="R61">
            <v>131001</v>
          </cell>
          <cell r="S61">
            <v>162237.5</v>
          </cell>
          <cell r="T61">
            <v>28722</v>
          </cell>
          <cell r="U61">
            <v>133515.5</v>
          </cell>
          <cell r="V61">
            <v>25529</v>
          </cell>
          <cell r="W61">
            <v>4221</v>
          </cell>
          <cell r="X61">
            <v>21308</v>
          </cell>
          <cell r="Y61">
            <v>13213</v>
          </cell>
          <cell r="Z61">
            <v>25619.5</v>
          </cell>
          <cell r="AA61">
            <v>4199.5</v>
          </cell>
          <cell r="AB61">
            <v>21420</v>
          </cell>
          <cell r="AC61">
            <v>13275.5</v>
          </cell>
          <cell r="AD61">
            <v>8146</v>
          </cell>
          <cell r="AE61">
            <v>1397</v>
          </cell>
          <cell r="AF61">
            <v>6749</v>
          </cell>
          <cell r="AG61">
            <v>42861.5</v>
          </cell>
          <cell r="AH61">
            <v>7515.5</v>
          </cell>
          <cell r="AI61">
            <v>35346</v>
          </cell>
          <cell r="AJ61">
            <v>142746</v>
          </cell>
          <cell r="AK61">
            <v>25676</v>
          </cell>
          <cell r="AL61">
            <v>117070</v>
          </cell>
          <cell r="AM61">
            <v>142746</v>
          </cell>
          <cell r="AN61">
            <v>25676</v>
          </cell>
          <cell r="AO61">
            <v>117070</v>
          </cell>
          <cell r="AP61">
            <v>153960.5</v>
          </cell>
          <cell r="AQ61">
            <v>219479</v>
          </cell>
          <cell r="AR61">
            <v>356127</v>
          </cell>
          <cell r="AS61">
            <v>368345.5</v>
          </cell>
          <cell r="AT61">
            <v>344381.5</v>
          </cell>
          <cell r="AU61">
            <v>24521.5</v>
          </cell>
          <cell r="AV61">
            <v>618325</v>
          </cell>
          <cell r="AW61">
            <v>66435</v>
          </cell>
          <cell r="AX61">
            <v>12344</v>
          </cell>
          <cell r="AY61">
            <v>7872</v>
          </cell>
          <cell r="AZ61">
            <v>18857.5</v>
          </cell>
          <cell r="BA61">
            <v>43241.5</v>
          </cell>
          <cell r="BB61">
            <v>125242.5</v>
          </cell>
          <cell r="BC61">
            <v>93756.5</v>
          </cell>
          <cell r="BD61">
            <v>17007</v>
          </cell>
          <cell r="BE61">
            <v>76749.5</v>
          </cell>
          <cell r="BF61">
            <v>78476.5</v>
          </cell>
          <cell r="BG61">
            <v>12533.5</v>
          </cell>
          <cell r="BH61">
            <v>65943</v>
          </cell>
          <cell r="BI61">
            <v>143023</v>
          </cell>
          <cell r="BJ61">
            <v>27019</v>
          </cell>
          <cell r="BK61">
            <v>116004</v>
          </cell>
          <cell r="BL61">
            <v>112371.5</v>
          </cell>
          <cell r="BM61">
            <v>20155.5</v>
          </cell>
          <cell r="BN61">
            <v>92216</v>
          </cell>
          <cell r="BO61">
            <v>98961.5</v>
          </cell>
          <cell r="BP61">
            <v>19119.5</v>
          </cell>
          <cell r="BQ61">
            <v>79842</v>
          </cell>
          <cell r="BR61">
            <v>71645.5</v>
          </cell>
          <cell r="BS61">
            <v>147950</v>
          </cell>
        </row>
        <row r="62">
          <cell r="D62">
            <v>338426</v>
          </cell>
          <cell r="E62">
            <v>85978</v>
          </cell>
          <cell r="F62">
            <v>252448</v>
          </cell>
          <cell r="G62">
            <v>343248.5</v>
          </cell>
          <cell r="H62">
            <v>86837.5</v>
          </cell>
          <cell r="I62">
            <v>256411</v>
          </cell>
          <cell r="J62">
            <v>266429</v>
          </cell>
          <cell r="K62">
            <v>68539</v>
          </cell>
          <cell r="L62">
            <v>197890</v>
          </cell>
          <cell r="M62">
            <v>269634.5</v>
          </cell>
          <cell r="N62">
            <v>69143.5</v>
          </cell>
          <cell r="O62">
            <v>200491</v>
          </cell>
          <cell r="P62">
            <v>71997</v>
          </cell>
          <cell r="Q62">
            <v>17439</v>
          </cell>
          <cell r="R62">
            <v>54558</v>
          </cell>
          <cell r="S62">
            <v>73614</v>
          </cell>
          <cell r="T62">
            <v>17694</v>
          </cell>
          <cell r="U62">
            <v>55920</v>
          </cell>
          <cell r="V62">
            <v>12110</v>
          </cell>
          <cell r="W62">
            <v>2727</v>
          </cell>
          <cell r="X62">
            <v>9383</v>
          </cell>
          <cell r="Y62">
            <v>6173</v>
          </cell>
          <cell r="Z62">
            <v>11740.5</v>
          </cell>
          <cell r="AA62">
            <v>2586.5</v>
          </cell>
          <cell r="AB62">
            <v>9154</v>
          </cell>
          <cell r="AC62">
            <v>6255.5</v>
          </cell>
          <cell r="AD62">
            <v>3562</v>
          </cell>
          <cell r="AE62">
            <v>849</v>
          </cell>
          <cell r="AF62">
            <v>2713</v>
          </cell>
          <cell r="AG62">
            <v>18660</v>
          </cell>
          <cell r="AH62">
            <v>4566.5</v>
          </cell>
          <cell r="AI62">
            <v>14093.5</v>
          </cell>
          <cell r="AJ62">
            <v>63932</v>
          </cell>
          <cell r="AK62">
            <v>15653</v>
          </cell>
          <cell r="AL62">
            <v>48279</v>
          </cell>
          <cell r="AM62">
            <v>63932</v>
          </cell>
          <cell r="AN62">
            <v>15653</v>
          </cell>
          <cell r="AO62">
            <v>48279</v>
          </cell>
          <cell r="AP62">
            <v>72693</v>
          </cell>
          <cell r="AQ62">
            <v>109631</v>
          </cell>
          <cell r="AR62">
            <v>178066</v>
          </cell>
          <cell r="AS62">
            <v>178323.5</v>
          </cell>
          <cell r="AT62">
            <v>164925</v>
          </cell>
          <cell r="AU62">
            <v>11768</v>
          </cell>
          <cell r="AV62">
            <v>281282</v>
          </cell>
          <cell r="AW62">
            <v>29626</v>
          </cell>
          <cell r="AX62">
            <v>5721</v>
          </cell>
          <cell r="AY62">
            <v>3702.5</v>
          </cell>
          <cell r="AZ62">
            <v>8942</v>
          </cell>
          <cell r="BA62">
            <v>20225</v>
          </cell>
          <cell r="BB62">
            <v>53783</v>
          </cell>
          <cell r="BC62">
            <v>42618.5</v>
          </cell>
          <cell r="BD62">
            <v>10418.5</v>
          </cell>
          <cell r="BE62">
            <v>32200</v>
          </cell>
          <cell r="BF62">
            <v>37804</v>
          </cell>
          <cell r="BG62">
            <v>8282</v>
          </cell>
          <cell r="BH62">
            <v>29522</v>
          </cell>
          <cell r="BI62">
            <v>67073</v>
          </cell>
          <cell r="BJ62">
            <v>18853</v>
          </cell>
          <cell r="BK62">
            <v>48220</v>
          </cell>
          <cell r="BL62">
            <v>58956.5</v>
          </cell>
          <cell r="BM62">
            <v>15515.5</v>
          </cell>
          <cell r="BN62">
            <v>43441</v>
          </cell>
          <cell r="BO62">
            <v>45627</v>
          </cell>
          <cell r="BP62">
            <v>12918</v>
          </cell>
          <cell r="BQ62">
            <v>32709</v>
          </cell>
          <cell r="BR62">
            <v>33782.5</v>
          </cell>
          <cell r="BS62">
            <v>76004.5</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heme Office">
  <a:themeElements>
    <a:clrScheme name="Standard">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Cambria"/>
        <a:ea typeface="Arial"/>
        <a:cs typeface="Arial"/>
      </a:majorFont>
      <a:minorFont>
        <a:latin typeface="Calibri"/>
        <a:ea typeface="Arial"/>
        <a:cs typeface="Arial"/>
      </a:minorFont>
    </a:fontScheme>
    <a:fmtScheme name="Standard">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W46"/>
  <sheetViews>
    <sheetView tabSelected="1" workbookViewId="0">
      <selection activeCell="K3" sqref="K3:O43"/>
    </sheetView>
  </sheetViews>
  <sheetFormatPr defaultRowHeight="12.75" customHeight="1"/>
  <cols>
    <col min="1" max="4" width="9.140625" style="1" customWidth="1"/>
    <col min="5" max="5" width="13.7109375" style="1" customWidth="1"/>
    <col min="6" max="6" width="9" style="1" customWidth="1"/>
    <col min="7" max="7" width="8.140625" style="1" customWidth="1"/>
    <col min="8" max="8" width="9.140625" style="1" customWidth="1"/>
    <col min="9" max="9" width="8.28515625" style="1" customWidth="1"/>
    <col min="10" max="10" width="12.42578125" style="1" customWidth="1"/>
    <col min="11" max="14" width="9.140625" style="1" customWidth="1"/>
    <col min="15" max="15" width="24.7109375" style="1" customWidth="1"/>
    <col min="16" max="16" width="1.7109375" style="1" customWidth="1"/>
    <col min="17" max="257" width="9.140625" style="1" customWidth="1"/>
  </cols>
  <sheetData>
    <row r="1" spans="1:15" ht="15">
      <c r="A1" s="182" t="s">
        <v>0</v>
      </c>
      <c r="B1" s="183"/>
      <c r="C1" s="183"/>
      <c r="D1" s="183"/>
      <c r="E1" s="183"/>
      <c r="F1" s="183"/>
      <c r="G1" s="183"/>
      <c r="H1" s="183"/>
      <c r="I1" s="183"/>
      <c r="J1" s="183"/>
      <c r="K1" s="183"/>
      <c r="L1" s="183"/>
      <c r="M1" s="183"/>
      <c r="N1" s="183"/>
      <c r="O1" s="184"/>
    </row>
    <row r="2" spans="1:15" ht="15">
      <c r="A2" s="183"/>
      <c r="B2" s="183"/>
      <c r="C2" s="183"/>
      <c r="D2" s="183"/>
      <c r="E2" s="183"/>
      <c r="F2" s="183"/>
      <c r="G2" s="183"/>
      <c r="H2" s="183"/>
      <c r="I2" s="183"/>
      <c r="J2" s="183"/>
      <c r="K2" s="183"/>
      <c r="L2" s="183"/>
      <c r="M2" s="183"/>
      <c r="N2" s="183"/>
      <c r="O2" s="184"/>
    </row>
    <row r="3" spans="1:15" ht="15">
      <c r="A3" s="3"/>
      <c r="B3" s="4"/>
      <c r="C3" s="4"/>
      <c r="D3" s="4"/>
      <c r="E3" s="4"/>
      <c r="F3" s="5"/>
      <c r="G3" s="6"/>
      <c r="H3" s="6"/>
      <c r="I3" s="6"/>
      <c r="J3" s="7"/>
      <c r="K3" s="185" t="s">
        <v>1</v>
      </c>
      <c r="L3" s="186"/>
      <c r="M3" s="186"/>
      <c r="N3" s="186"/>
      <c r="O3" s="187"/>
    </row>
    <row r="4" spans="1:15" ht="12.75" customHeight="1">
      <c r="A4" s="194" t="s">
        <v>2</v>
      </c>
      <c r="B4" s="195"/>
      <c r="C4" s="195"/>
      <c r="D4" s="9"/>
      <c r="E4" s="10"/>
      <c r="F4" s="11"/>
      <c r="G4" s="2"/>
      <c r="H4" s="2"/>
      <c r="I4" s="2"/>
      <c r="J4" s="12"/>
      <c r="K4" s="188"/>
      <c r="L4" s="189"/>
      <c r="M4" s="189"/>
      <c r="N4" s="189"/>
      <c r="O4" s="190"/>
    </row>
    <row r="5" spans="1:15" ht="15.75">
      <c r="A5" s="196"/>
      <c r="B5" s="197"/>
      <c r="C5" s="197"/>
      <c r="D5" s="198"/>
      <c r="E5" s="198"/>
      <c r="F5" s="11"/>
      <c r="G5" s="2"/>
      <c r="H5" s="2"/>
      <c r="I5" s="2"/>
      <c r="J5" s="12"/>
      <c r="K5" s="188"/>
      <c r="L5" s="189"/>
      <c r="M5" s="189"/>
      <c r="N5" s="189"/>
      <c r="O5" s="190"/>
    </row>
    <row r="6" spans="1:15" ht="15">
      <c r="A6" s="199" t="s">
        <v>3</v>
      </c>
      <c r="B6" s="200"/>
      <c r="C6" s="200"/>
      <c r="D6" s="13"/>
      <c r="E6" s="13"/>
      <c r="F6" s="11"/>
      <c r="G6" s="2"/>
      <c r="H6" s="2"/>
      <c r="I6" s="2"/>
      <c r="J6" s="12"/>
      <c r="K6" s="188"/>
      <c r="L6" s="189"/>
      <c r="M6" s="189"/>
      <c r="N6" s="189"/>
      <c r="O6" s="190"/>
    </row>
    <row r="7" spans="1:15" ht="15.75">
      <c r="A7" s="201"/>
      <c r="B7" s="202"/>
      <c r="C7" s="202"/>
      <c r="D7" s="202"/>
      <c r="E7" s="202"/>
      <c r="F7" s="11"/>
      <c r="G7" s="2"/>
      <c r="H7" s="2"/>
      <c r="I7" s="2"/>
      <c r="J7" s="12"/>
      <c r="K7" s="188"/>
      <c r="L7" s="189"/>
      <c r="M7" s="189"/>
      <c r="N7" s="189"/>
      <c r="O7" s="190"/>
    </row>
    <row r="8" spans="1:15" ht="15">
      <c r="A8" s="14"/>
      <c r="B8"/>
      <c r="C8" s="15"/>
      <c r="D8" s="203"/>
      <c r="E8" s="204"/>
      <c r="F8" s="11"/>
      <c r="G8" s="2"/>
      <c r="H8" s="2"/>
      <c r="I8" s="2"/>
      <c r="J8" s="12"/>
      <c r="K8" s="188"/>
      <c r="L8" s="189"/>
      <c r="M8" s="189"/>
      <c r="N8" s="189"/>
      <c r="O8" s="190"/>
    </row>
    <row r="9" spans="1:15" ht="15">
      <c r="A9" s="8" t="s">
        <v>4</v>
      </c>
      <c r="B9" s="9"/>
      <c r="C9"/>
      <c r="D9"/>
      <c r="E9"/>
      <c r="F9" s="11"/>
      <c r="G9" s="2"/>
      <c r="H9" s="2"/>
      <c r="I9" s="2"/>
      <c r="J9" s="12"/>
      <c r="K9" s="188"/>
      <c r="L9" s="189"/>
      <c r="M9" s="189"/>
      <c r="N9" s="189"/>
      <c r="O9" s="190"/>
    </row>
    <row r="10" spans="1:15" ht="13.5" customHeight="1">
      <c r="A10" s="14"/>
      <c r="B10" s="9"/>
      <c r="C10"/>
      <c r="D10" s="10"/>
      <c r="E10" s="10"/>
      <c r="F10" s="205" t="s">
        <v>5</v>
      </c>
      <c r="G10" s="206"/>
      <c r="H10" s="206"/>
      <c r="I10" s="206"/>
      <c r="J10" s="207"/>
      <c r="K10" s="188"/>
      <c r="L10" s="189"/>
      <c r="M10" s="189"/>
      <c r="N10" s="189"/>
      <c r="O10" s="190"/>
    </row>
    <row r="11" spans="1:15" ht="15.75">
      <c r="A11" s="208" t="s">
        <v>6</v>
      </c>
      <c r="B11" s="209"/>
      <c r="C11" s="210"/>
      <c r="D11" s="210"/>
      <c r="E11" s="198"/>
      <c r="F11" s="211" t="s">
        <v>7</v>
      </c>
      <c r="G11" s="212"/>
      <c r="H11" s="212"/>
      <c r="I11" s="212"/>
      <c r="J11" s="213"/>
      <c r="K11" s="188"/>
      <c r="L11" s="189"/>
      <c r="M11" s="189"/>
      <c r="N11" s="189"/>
      <c r="O11" s="190"/>
    </row>
    <row r="12" spans="1:15" ht="12.75" customHeight="1">
      <c r="A12" s="214"/>
      <c r="B12" s="215"/>
      <c r="C12"/>
      <c r="D12" s="216"/>
      <c r="E12" s="216"/>
      <c r="F12" s="11"/>
      <c r="G12" s="2"/>
      <c r="H12" s="2"/>
      <c r="I12" s="2"/>
      <c r="J12" s="12"/>
      <c r="K12" s="188"/>
      <c r="L12" s="189"/>
      <c r="M12" s="189"/>
      <c r="N12" s="189"/>
      <c r="O12" s="190"/>
    </row>
    <row r="13" spans="1:15" ht="12.75" customHeight="1">
      <c r="A13" s="14"/>
      <c r="B13" s="10"/>
      <c r="C13" s="18"/>
      <c r="D13" s="16"/>
      <c r="E13" s="16"/>
      <c r="F13" s="11"/>
      <c r="G13" s="2"/>
      <c r="H13" s="2"/>
      <c r="I13" s="2"/>
      <c r="J13" s="12"/>
      <c r="K13" s="188"/>
      <c r="L13" s="189"/>
      <c r="M13" s="189"/>
      <c r="N13" s="189"/>
      <c r="O13" s="190"/>
    </row>
    <row r="14" spans="1:15" ht="15">
      <c r="A14" s="208" t="s">
        <v>8</v>
      </c>
      <c r="B14" s="209"/>
      <c r="C14" s="217"/>
      <c r="D14" s="217"/>
      <c r="E14" s="218"/>
      <c r="F14" s="205" t="s">
        <v>9</v>
      </c>
      <c r="G14" s="219"/>
      <c r="H14" s="219"/>
      <c r="I14" s="219"/>
      <c r="J14" s="220"/>
      <c r="K14" s="188"/>
      <c r="L14" s="189"/>
      <c r="M14" s="189"/>
      <c r="N14" s="189"/>
      <c r="O14" s="190"/>
    </row>
    <row r="15" spans="1:15" ht="15">
      <c r="A15" s="214"/>
      <c r="B15" s="215"/>
      <c r="C15"/>
      <c r="D15" s="19"/>
      <c r="E15"/>
      <c r="F15" s="205"/>
      <c r="G15" s="219"/>
      <c r="H15" s="219"/>
      <c r="I15" s="219"/>
      <c r="J15" s="220"/>
      <c r="K15" s="188"/>
      <c r="L15" s="189"/>
      <c r="M15" s="189"/>
      <c r="N15" s="189"/>
      <c r="O15" s="190"/>
    </row>
    <row r="16" spans="1:15" ht="15">
      <c r="A16" s="17"/>
      <c r="B16" s="10"/>
      <c r="C16" s="10"/>
      <c r="D16" s="10"/>
      <c r="E16" s="10"/>
      <c r="F16" s="11"/>
      <c r="G16" s="2"/>
      <c r="H16" s="2"/>
      <c r="I16" s="2"/>
      <c r="J16" s="12"/>
      <c r="K16" s="188"/>
      <c r="L16" s="189"/>
      <c r="M16" s="189"/>
      <c r="N16" s="189"/>
      <c r="O16" s="190"/>
    </row>
    <row r="17" spans="1:15" ht="15">
      <c r="A17" s="17" t="s">
        <v>10</v>
      </c>
      <c r="B17" s="217"/>
      <c r="C17" s="221"/>
      <c r="D17" s="20" t="s">
        <v>11</v>
      </c>
      <c r="E17" s="21"/>
      <c r="F17" s="11"/>
      <c r="G17" s="2"/>
      <c r="H17" s="2"/>
      <c r="I17" s="2"/>
      <c r="J17" s="12"/>
      <c r="K17" s="188"/>
      <c r="L17" s="189"/>
      <c r="M17" s="189"/>
      <c r="N17" s="189"/>
      <c r="O17" s="190"/>
    </row>
    <row r="18" spans="1:15" ht="14.25" customHeight="1">
      <c r="A18" s="17"/>
      <c r="B18"/>
      <c r="C18" s="10"/>
      <c r="D18" s="10"/>
      <c r="E18"/>
      <c r="F18" s="205"/>
      <c r="G18" s="222"/>
      <c r="H18" s="222"/>
      <c r="I18" s="222"/>
      <c r="J18" s="223"/>
      <c r="K18" s="188"/>
      <c r="L18" s="189"/>
      <c r="M18" s="189"/>
      <c r="N18" s="189"/>
      <c r="O18" s="190"/>
    </row>
    <row r="19" spans="1:15" ht="15">
      <c r="A19" s="17"/>
      <c r="B19" s="10"/>
      <c r="C19"/>
      <c r="D19" s="10"/>
      <c r="E19" s="10"/>
      <c r="F19" s="224"/>
      <c r="G19" s="222"/>
      <c r="H19" s="222"/>
      <c r="I19" s="222"/>
      <c r="J19" s="223"/>
      <c r="K19" s="188"/>
      <c r="L19" s="189"/>
      <c r="M19" s="189"/>
      <c r="N19" s="189"/>
      <c r="O19" s="190"/>
    </row>
    <row r="20" spans="1:15" ht="15">
      <c r="A20" s="225" t="s">
        <v>12</v>
      </c>
      <c r="B20" s="204"/>
      <c r="C20" s="9"/>
      <c r="D20" s="226"/>
      <c r="E20" s="226"/>
      <c r="F20" s="11"/>
      <c r="G20" s="2"/>
      <c r="H20" s="2"/>
      <c r="I20" s="2"/>
      <c r="J20" s="12"/>
      <c r="K20" s="188"/>
      <c r="L20" s="189"/>
      <c r="M20" s="189"/>
      <c r="N20" s="189"/>
      <c r="O20" s="190"/>
    </row>
    <row r="21" spans="1:15" ht="12.75" customHeight="1">
      <c r="A21" s="8"/>
      <c r="B21" s="9"/>
      <c r="C21" s="9"/>
      <c r="D21" s="19"/>
      <c r="E21"/>
      <c r="F21" s="11"/>
      <c r="G21" s="2"/>
      <c r="H21" s="2"/>
      <c r="I21" s="2"/>
      <c r="J21" s="12"/>
      <c r="K21" s="188"/>
      <c r="L21" s="189"/>
      <c r="M21" s="189"/>
      <c r="N21" s="189"/>
      <c r="O21" s="190"/>
    </row>
    <row r="22" spans="1:15" ht="15">
      <c r="A22" s="17"/>
      <c r="B22" s="10"/>
      <c r="C22" s="10"/>
      <c r="D22" s="10"/>
      <c r="E22" s="10"/>
      <c r="F22" s="205"/>
      <c r="G22" s="227"/>
      <c r="H22" s="227"/>
      <c r="I22" s="227"/>
      <c r="J22" s="228"/>
      <c r="K22" s="188"/>
      <c r="L22" s="189"/>
      <c r="M22" s="189"/>
      <c r="N22" s="189"/>
      <c r="O22" s="190"/>
    </row>
    <row r="23" spans="1:15" ht="12.75" customHeight="1">
      <c r="A23" s="225" t="s">
        <v>13</v>
      </c>
      <c r="B23" s="230"/>
      <c r="C23" s="231"/>
      <c r="D23" s="231"/>
      <c r="E23" s="231"/>
      <c r="F23" s="229"/>
      <c r="G23" s="227"/>
      <c r="H23" s="227"/>
      <c r="I23" s="227"/>
      <c r="J23" s="228"/>
      <c r="K23" s="188"/>
      <c r="L23" s="189"/>
      <c r="M23" s="189"/>
      <c r="N23" s="189"/>
      <c r="O23" s="190"/>
    </row>
    <row r="24" spans="1:15" ht="15">
      <c r="A24" s="8"/>
      <c r="B24" s="9"/>
      <c r="C24" s="9"/>
      <c r="D24" s="19"/>
      <c r="E24" s="22"/>
      <c r="F24" s="11"/>
      <c r="G24" s="2"/>
      <c r="H24" s="2"/>
      <c r="I24" s="2"/>
      <c r="J24" s="12"/>
      <c r="K24" s="188"/>
      <c r="L24" s="189"/>
      <c r="M24" s="189"/>
      <c r="N24" s="189"/>
      <c r="O24" s="190"/>
    </row>
    <row r="25" spans="1:15" ht="15">
      <c r="A25" s="17"/>
      <c r="B25" s="10"/>
      <c r="C25" s="232" t="s">
        <v>14</v>
      </c>
      <c r="D25" s="233"/>
      <c r="E25" s="233"/>
      <c r="F25" s="11"/>
      <c r="G25" s="2"/>
      <c r="H25" s="2"/>
      <c r="I25" s="2"/>
      <c r="J25" s="12"/>
      <c r="K25" s="188"/>
      <c r="L25" s="189"/>
      <c r="M25" s="189"/>
      <c r="N25" s="189"/>
      <c r="O25" s="190"/>
    </row>
    <row r="26" spans="1:15" ht="12.75" customHeight="1">
      <c r="A26" s="194" t="s">
        <v>15</v>
      </c>
      <c r="B26" s="195"/>
      <c r="C26" s="195"/>
      <c r="D26" s="226"/>
      <c r="E26" s="226"/>
      <c r="F26" s="11"/>
      <c r="G26" s="2"/>
      <c r="H26" s="2"/>
      <c r="I26" s="2"/>
      <c r="J26" s="12"/>
      <c r="K26" s="188"/>
      <c r="L26" s="189"/>
      <c r="M26" s="189"/>
      <c r="N26" s="189"/>
      <c r="O26" s="190"/>
    </row>
    <row r="27" spans="1:15" ht="15">
      <c r="A27" s="194"/>
      <c r="B27" s="195"/>
      <c r="C27" s="195"/>
      <c r="D27" s="19"/>
      <c r="E27" s="22"/>
      <c r="F27" s="11"/>
      <c r="G27" s="23" t="s">
        <v>16</v>
      </c>
      <c r="H27" s="24"/>
      <c r="I27" s="2"/>
      <c r="J27" s="12"/>
      <c r="K27" s="188"/>
      <c r="L27" s="189"/>
      <c r="M27" s="189"/>
      <c r="N27" s="189"/>
      <c r="O27" s="190"/>
    </row>
    <row r="28" spans="1:15" ht="15">
      <c r="A28" s="17"/>
      <c r="B28" s="10"/>
      <c r="C28" s="10"/>
      <c r="D28" s="19"/>
      <c r="E28" s="10"/>
      <c r="F28" s="11"/>
      <c r="G28" s="23"/>
      <c r="H28" s="2"/>
      <c r="I28" s="2"/>
      <c r="J28" s="12"/>
      <c r="K28" s="188"/>
      <c r="L28" s="189"/>
      <c r="M28" s="189"/>
      <c r="N28" s="189"/>
      <c r="O28" s="190"/>
    </row>
    <row r="29" spans="1:15" ht="12.75" customHeight="1">
      <c r="A29" s="234"/>
      <c r="B29" s="226"/>
      <c r="C29" s="226"/>
      <c r="D29" s="226"/>
      <c r="E29" s="226"/>
      <c r="F29" s="11"/>
      <c r="G29" s="2"/>
      <c r="H29" s="2"/>
      <c r="I29" s="2"/>
      <c r="J29" s="12"/>
      <c r="K29" s="188"/>
      <c r="L29" s="189"/>
      <c r="M29" s="189"/>
      <c r="N29" s="189"/>
      <c r="O29" s="190"/>
    </row>
    <row r="30" spans="1:15" ht="15">
      <c r="A30" s="14"/>
      <c r="B30"/>
      <c r="C30"/>
      <c r="D30"/>
      <c r="E30"/>
      <c r="F30" s="11"/>
      <c r="G30" s="2"/>
      <c r="H30" s="2"/>
      <c r="I30" s="2"/>
      <c r="J30" s="12"/>
      <c r="K30" s="188"/>
      <c r="L30" s="189"/>
      <c r="M30" s="189"/>
      <c r="N30" s="189"/>
      <c r="O30" s="190"/>
    </row>
    <row r="31" spans="1:15" ht="15">
      <c r="A31" s="14"/>
      <c r="B31"/>
      <c r="C31" s="209"/>
      <c r="D31" s="235"/>
      <c r="E31" s="235"/>
      <c r="F31" s="11"/>
      <c r="G31" s="2"/>
      <c r="H31" s="2"/>
      <c r="I31" s="2"/>
      <c r="J31" s="12"/>
      <c r="K31" s="188"/>
      <c r="L31" s="189"/>
      <c r="M31" s="189"/>
      <c r="N31" s="189"/>
      <c r="O31" s="190"/>
    </row>
    <row r="32" spans="1:15" ht="12.75" customHeight="1">
      <c r="A32" s="14"/>
      <c r="B32"/>
      <c r="C32"/>
      <c r="D32"/>
      <c r="E32"/>
      <c r="F32" s="236" t="s">
        <v>17</v>
      </c>
      <c r="G32" s="237"/>
      <c r="H32" s="237"/>
      <c r="I32" s="237"/>
      <c r="J32" s="238"/>
      <c r="K32" s="188"/>
      <c r="L32" s="189"/>
      <c r="M32" s="189"/>
      <c r="N32" s="189"/>
      <c r="O32" s="190"/>
    </row>
    <row r="33" spans="1:15" ht="12.75" customHeight="1">
      <c r="A33" s="194" t="s">
        <v>18</v>
      </c>
      <c r="B33" s="239"/>
      <c r="C33" s="239"/>
      <c r="D33" s="204"/>
      <c r="E33" s="204"/>
      <c r="F33" s="11"/>
      <c r="G33" s="2"/>
      <c r="H33" s="25"/>
      <c r="I33" s="2"/>
      <c r="J33" s="12"/>
      <c r="K33" s="188"/>
      <c r="L33" s="189"/>
      <c r="M33" s="189"/>
      <c r="N33" s="189"/>
      <c r="O33" s="190"/>
    </row>
    <row r="34" spans="1:15" ht="15">
      <c r="A34" s="17"/>
      <c r="B34"/>
      <c r="C34"/>
      <c r="D34" s="209"/>
      <c r="E34" s="235"/>
      <c r="F34" s="11"/>
      <c r="G34" s="2"/>
      <c r="H34" s="2"/>
      <c r="I34" s="2"/>
      <c r="J34" s="12"/>
      <c r="K34" s="188"/>
      <c r="L34" s="189"/>
      <c r="M34" s="189"/>
      <c r="N34" s="189"/>
      <c r="O34" s="190"/>
    </row>
    <row r="35" spans="1:15" ht="12.75" customHeight="1">
      <c r="A35" s="14"/>
      <c r="B35"/>
      <c r="C35"/>
      <c r="D35"/>
      <c r="E35"/>
      <c r="F35" s="11"/>
      <c r="G35" s="2"/>
      <c r="H35" s="2"/>
      <c r="I35" s="2"/>
      <c r="J35" s="12"/>
      <c r="K35" s="188"/>
      <c r="L35" s="189"/>
      <c r="M35" s="189"/>
      <c r="N35" s="189"/>
      <c r="O35" s="190"/>
    </row>
    <row r="36" spans="1:15" ht="12.75" customHeight="1">
      <c r="A36" s="225" t="s">
        <v>19</v>
      </c>
      <c r="B36" s="209"/>
      <c r="C36" s="209"/>
      <c r="D36" s="209"/>
      <c r="E36"/>
      <c r="F36" s="11"/>
      <c r="G36" s="2"/>
      <c r="H36" s="2"/>
      <c r="I36" s="2"/>
      <c r="J36" s="12"/>
      <c r="K36" s="188"/>
      <c r="L36" s="189"/>
      <c r="M36" s="189"/>
      <c r="N36" s="189"/>
      <c r="O36" s="190"/>
    </row>
    <row r="37" spans="1:15" ht="15">
      <c r="A37" s="240" t="s">
        <v>20</v>
      </c>
      <c r="B37" s="241"/>
      <c r="C37" s="241"/>
      <c r="D37" s="242"/>
      <c r="E37" s="10"/>
      <c r="F37" s="11"/>
      <c r="G37" s="2"/>
      <c r="H37" s="2"/>
      <c r="I37" s="2"/>
      <c r="J37" s="12"/>
      <c r="K37" s="188"/>
      <c r="L37" s="189"/>
      <c r="M37" s="189"/>
      <c r="N37" s="189"/>
      <c r="O37" s="190"/>
    </row>
    <row r="38" spans="1:15" ht="15">
      <c r="A38" s="14"/>
      <c r="B38"/>
      <c r="C38"/>
      <c r="D38"/>
      <c r="E38" s="10"/>
      <c r="F38" s="11"/>
      <c r="G38" s="2"/>
      <c r="H38" s="2"/>
      <c r="I38" s="2"/>
      <c r="J38" s="12"/>
      <c r="K38" s="188"/>
      <c r="L38" s="189"/>
      <c r="M38" s="189"/>
      <c r="N38" s="189"/>
      <c r="O38" s="190"/>
    </row>
    <row r="39" spans="1:15" ht="12.75" customHeight="1">
      <c r="A39" s="26"/>
      <c r="B39" s="243"/>
      <c r="C39" s="244"/>
      <c r="D39" s="245"/>
      <c r="E39" s="245"/>
      <c r="F39" s="11"/>
      <c r="G39" s="2"/>
      <c r="H39" s="2"/>
      <c r="I39" s="2"/>
      <c r="J39" s="12"/>
      <c r="K39" s="188"/>
      <c r="L39" s="189"/>
      <c r="M39" s="189"/>
      <c r="N39" s="189"/>
      <c r="O39" s="190"/>
    </row>
    <row r="40" spans="1:15" ht="15">
      <c r="A40" s="26" t="s">
        <v>21</v>
      </c>
      <c r="B40" s="246"/>
      <c r="C40" s="247"/>
      <c r="D40" s="248"/>
      <c r="E40" s="248"/>
      <c r="F40" s="11"/>
      <c r="G40" s="2"/>
      <c r="H40" s="2"/>
      <c r="I40" s="2"/>
      <c r="J40" s="12"/>
      <c r="K40" s="188"/>
      <c r="L40" s="189"/>
      <c r="M40" s="189"/>
      <c r="N40" s="189"/>
      <c r="O40" s="190"/>
    </row>
    <row r="41" spans="1:15" ht="15">
      <c r="A41" s="14"/>
      <c r="B41"/>
      <c r="C41"/>
      <c r="D41"/>
      <c r="E41"/>
      <c r="F41" s="27" t="s">
        <v>22</v>
      </c>
      <c r="G41" s="249" t="s">
        <v>23</v>
      </c>
      <c r="H41" s="249"/>
      <c r="I41" s="249" t="s">
        <v>24</v>
      </c>
      <c r="J41" s="250"/>
      <c r="K41" s="188"/>
      <c r="L41" s="189"/>
      <c r="M41" s="189"/>
      <c r="N41" s="189"/>
      <c r="O41" s="190"/>
    </row>
    <row r="42" spans="1:15" ht="15">
      <c r="A42" s="14" t="s">
        <v>25</v>
      </c>
      <c r="B42" s="243"/>
      <c r="C42" s="244"/>
      <c r="D42" s="245"/>
      <c r="E42" s="245"/>
      <c r="F42" s="28"/>
      <c r="G42" s="251"/>
      <c r="H42" s="251"/>
      <c r="I42" s="252"/>
      <c r="J42" s="253"/>
      <c r="K42" s="188"/>
      <c r="L42" s="189"/>
      <c r="M42" s="189"/>
      <c r="N42" s="189"/>
      <c r="O42" s="190"/>
    </row>
    <row r="43" spans="1:15" ht="10.5" customHeight="1">
      <c r="A43" s="29"/>
      <c r="B43" s="30"/>
      <c r="C43" s="30"/>
      <c r="D43" s="31"/>
      <c r="E43" s="31"/>
      <c r="F43" s="32"/>
      <c r="G43" s="33"/>
      <c r="H43" s="34"/>
      <c r="I43" s="35"/>
      <c r="J43" s="36"/>
      <c r="K43" s="191"/>
      <c r="L43" s="192"/>
      <c r="M43" s="192"/>
      <c r="N43" s="192"/>
      <c r="O43" s="193"/>
    </row>
    <row r="44" spans="1:15" ht="8.25" customHeight="1">
      <c r="A44"/>
      <c r="B44" s="37"/>
      <c r="C44" s="37"/>
      <c r="D44" s="37"/>
      <c r="E44" s="37"/>
    </row>
    <row r="45" spans="1:15" ht="15">
      <c r="A45"/>
      <c r="B45"/>
      <c r="C45"/>
      <c r="D45"/>
      <c r="E45"/>
    </row>
    <row r="46" spans="1:15" ht="15">
      <c r="A46"/>
      <c r="B46"/>
      <c r="C46"/>
      <c r="D46"/>
      <c r="E46"/>
    </row>
  </sheetData>
  <mergeCells count="43">
    <mergeCell ref="G41:H41"/>
    <mergeCell ref="I41:J41"/>
    <mergeCell ref="B42:E42"/>
    <mergeCell ref="G42:H42"/>
    <mergeCell ref="I42:J42"/>
    <mergeCell ref="D34:E34"/>
    <mergeCell ref="A36:D36"/>
    <mergeCell ref="A37:D37"/>
    <mergeCell ref="B39:E39"/>
    <mergeCell ref="B40:E40"/>
    <mergeCell ref="A27:C27"/>
    <mergeCell ref="A29:E29"/>
    <mergeCell ref="C31:E31"/>
    <mergeCell ref="F32:J32"/>
    <mergeCell ref="A33:E33"/>
    <mergeCell ref="F22:J23"/>
    <mergeCell ref="A23:B23"/>
    <mergeCell ref="C23:E23"/>
    <mergeCell ref="C25:E25"/>
    <mergeCell ref="A26:C26"/>
    <mergeCell ref="D26:E26"/>
    <mergeCell ref="A15:B15"/>
    <mergeCell ref="B17:C17"/>
    <mergeCell ref="F18:J18"/>
    <mergeCell ref="F19:J19"/>
    <mergeCell ref="A20:B20"/>
    <mergeCell ref="D20:E20"/>
    <mergeCell ref="A1:O2"/>
    <mergeCell ref="K3:O43"/>
    <mergeCell ref="A4:C4"/>
    <mergeCell ref="A5:E5"/>
    <mergeCell ref="A6:C6"/>
    <mergeCell ref="A7:E7"/>
    <mergeCell ref="D8:E8"/>
    <mergeCell ref="F10:J10"/>
    <mergeCell ref="A11:B11"/>
    <mergeCell ref="C11:E11"/>
    <mergeCell ref="F11:J11"/>
    <mergeCell ref="A12:B12"/>
    <mergeCell ref="D12:E12"/>
    <mergeCell ref="A14:B14"/>
    <mergeCell ref="C14:E14"/>
    <mergeCell ref="F14:J15"/>
  </mergeCells>
  <conditionalFormatting sqref="F42">
    <cfRule type="expression" dxfId="734" priority="1" stopIfTrue="1">
      <formula>IF($A$39&lt;10,DAY($A$39))</formula>
    </cfRule>
    <cfRule type="cellIs" dxfId="733" priority="2" stopIfTrue="1" operator="greaterThan">
      <formula>31</formula>
    </cfRule>
  </conditionalFormatting>
  <conditionalFormatting sqref="F43">
    <cfRule type="expression" dxfId="732" priority="3" stopIfTrue="1">
      <formula>IF($C$32&lt;10,DAY(JA65))</formula>
    </cfRule>
    <cfRule type="cellIs" dxfId="731" priority="4" stopIfTrue="1" operator="greaterThan">
      <formula>31</formula>
    </cfRule>
  </conditionalFormatting>
  <conditionalFormatting sqref="I42 J43">
    <cfRule type="cellIs" dxfId="730" priority="5" stopIfTrue="1" operator="greaterThan">
      <formula>MID(YEAR(NOW()),3,4)</formula>
    </cfRule>
  </conditionalFormatting>
  <pageMargins left="0.70866099999999987" right="0.31496099999999999" top="0.748031" bottom="0.55118100000000014" header="0.31496099999999999" footer="0.31496099999999999"/>
  <pageSetup paperSize="9" scale="85"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W33"/>
  <sheetViews>
    <sheetView zoomScale="90" workbookViewId="0">
      <selection activeCell="M39" sqref="M39"/>
    </sheetView>
  </sheetViews>
  <sheetFormatPr defaultRowHeight="12" customHeight="1"/>
  <cols>
    <col min="1" max="1" width="30.7109375" style="38" customWidth="1"/>
    <col min="2" max="2" width="6.28515625" style="38" customWidth="1"/>
    <col min="3" max="3" width="8.5703125" style="38" customWidth="1"/>
    <col min="4" max="4" width="8.28515625" style="38" customWidth="1"/>
    <col min="5" max="5" width="7.85546875" style="38" customWidth="1"/>
    <col min="6" max="7" width="8.85546875" style="38" customWidth="1"/>
    <col min="8" max="8" width="8.28515625" style="38" customWidth="1"/>
    <col min="9" max="9" width="8.7109375" style="38" customWidth="1"/>
    <col min="10" max="10" width="9.5703125" style="38" customWidth="1"/>
    <col min="11" max="11" width="8.85546875" style="38" customWidth="1"/>
    <col min="12" max="12" width="9" style="38" customWidth="1"/>
    <col min="13" max="13" width="8.140625" style="38" customWidth="1"/>
    <col min="14" max="14" width="9" style="38" customWidth="1"/>
    <col min="15" max="15" width="7.7109375" style="38" customWidth="1"/>
    <col min="16" max="16" width="8.5703125" style="38" customWidth="1"/>
    <col min="17" max="17" width="7.7109375" style="38" customWidth="1"/>
    <col min="18" max="18" width="9" style="38" customWidth="1"/>
    <col min="19" max="20" width="1.5703125" style="38" customWidth="1"/>
    <col min="21" max="21" width="1.28515625" style="38" customWidth="1"/>
    <col min="22" max="22" width="1.140625" style="38" customWidth="1"/>
    <col min="23" max="23" width="2.28515625" style="38" customWidth="1"/>
    <col min="24" max="24" width="1.7109375" style="38" customWidth="1"/>
    <col min="25" max="26" width="2.140625" style="38" customWidth="1"/>
    <col min="27" max="29" width="1.7109375" style="38" customWidth="1"/>
    <col min="30" max="30" width="1.42578125" style="38" customWidth="1"/>
    <col min="31" max="31" width="1.7109375" style="38" customWidth="1"/>
    <col min="32" max="32" width="1.5703125" style="38" customWidth="1"/>
    <col min="33" max="257" width="9.140625" style="38" customWidth="1"/>
  </cols>
  <sheetData>
    <row r="1" spans="1:32" ht="6.75" customHeight="1"/>
    <row r="2" spans="1:32" ht="27" customHeight="1">
      <c r="A2" s="39" t="s">
        <v>26</v>
      </c>
      <c r="B2" s="261" t="s">
        <v>27</v>
      </c>
      <c r="C2" s="261"/>
      <c r="D2" s="261"/>
      <c r="E2" s="261"/>
      <c r="F2" s="261"/>
      <c r="G2" s="261"/>
      <c r="H2" s="261"/>
      <c r="I2" s="261"/>
      <c r="J2" s="261"/>
      <c r="K2" s="261"/>
      <c r="L2" s="261"/>
      <c r="M2" s="261"/>
      <c r="N2" s="261"/>
      <c r="O2" s="261"/>
      <c r="P2" s="261"/>
      <c r="Q2" s="261"/>
      <c r="R2" s="261"/>
    </row>
    <row r="3" spans="1:32" ht="26.25" customHeight="1">
      <c r="A3" s="287" t="s">
        <v>28</v>
      </c>
      <c r="B3" s="287" t="s">
        <v>29</v>
      </c>
      <c r="C3" s="294" t="s">
        <v>30</v>
      </c>
      <c r="D3" s="295"/>
      <c r="E3" s="295"/>
      <c r="F3" s="295"/>
      <c r="G3" s="295"/>
      <c r="H3" s="295"/>
      <c r="I3" s="295"/>
      <c r="J3" s="295"/>
      <c r="K3" s="295"/>
      <c r="L3" s="295"/>
      <c r="M3" s="295"/>
      <c r="N3" s="295"/>
      <c r="O3" s="271" t="s">
        <v>31</v>
      </c>
      <c r="P3" s="272"/>
      <c r="Q3" s="272"/>
      <c r="R3" s="273"/>
    </row>
    <row r="4" spans="1:32" ht="27.75" customHeight="1">
      <c r="A4" s="288"/>
      <c r="B4" s="288"/>
      <c r="C4" s="262" t="s">
        <v>32</v>
      </c>
      <c r="D4" s="263"/>
      <c r="E4" s="268" t="s">
        <v>33</v>
      </c>
      <c r="F4" s="269"/>
      <c r="G4" s="269"/>
      <c r="H4" s="269"/>
      <c r="I4" s="269"/>
      <c r="J4" s="269"/>
      <c r="K4" s="269"/>
      <c r="L4" s="270"/>
      <c r="M4" s="255" t="s">
        <v>34</v>
      </c>
      <c r="N4" s="256"/>
      <c r="O4" s="259"/>
      <c r="P4" s="274"/>
      <c r="Q4" s="274"/>
      <c r="R4" s="275"/>
    </row>
    <row r="5" spans="1:32" ht="24.75" customHeight="1">
      <c r="A5" s="288"/>
      <c r="B5" s="288"/>
      <c r="C5" s="264"/>
      <c r="D5" s="265"/>
      <c r="E5" s="255" t="s">
        <v>35</v>
      </c>
      <c r="F5" s="256"/>
      <c r="G5" s="292" t="s">
        <v>36</v>
      </c>
      <c r="H5" s="293"/>
      <c r="I5" s="293"/>
      <c r="J5" s="293"/>
      <c r="K5" s="293"/>
      <c r="L5" s="293"/>
      <c r="M5" s="257"/>
      <c r="N5" s="258"/>
      <c r="O5" s="276" t="s">
        <v>37</v>
      </c>
      <c r="P5" s="282"/>
      <c r="Q5" s="276" t="s">
        <v>38</v>
      </c>
      <c r="R5" s="277"/>
    </row>
    <row r="6" spans="1:32" ht="57.75" customHeight="1">
      <c r="A6" s="288"/>
      <c r="B6" s="288"/>
      <c r="C6" s="266"/>
      <c r="D6" s="267"/>
      <c r="E6" s="259"/>
      <c r="F6" s="260"/>
      <c r="G6" s="285" t="s">
        <v>39</v>
      </c>
      <c r="H6" s="286"/>
      <c r="I6" s="285" t="s">
        <v>40</v>
      </c>
      <c r="J6" s="286"/>
      <c r="K6" s="289" t="s">
        <v>41</v>
      </c>
      <c r="L6" s="290"/>
      <c r="M6" s="259"/>
      <c r="N6" s="260"/>
      <c r="O6" s="278"/>
      <c r="P6" s="283"/>
      <c r="Q6" s="278"/>
      <c r="R6" s="279"/>
    </row>
    <row r="7" spans="1:32" ht="68.25" customHeight="1">
      <c r="A7" s="288"/>
      <c r="B7" s="288"/>
      <c r="C7" s="290" t="s">
        <v>42</v>
      </c>
      <c r="D7" s="254"/>
      <c r="E7" s="254" t="s">
        <v>43</v>
      </c>
      <c r="F7" s="254"/>
      <c r="G7" s="254" t="s">
        <v>44</v>
      </c>
      <c r="H7" s="254"/>
      <c r="I7" s="254" t="s">
        <v>45</v>
      </c>
      <c r="J7" s="254"/>
      <c r="K7" s="254" t="s">
        <v>46</v>
      </c>
      <c r="L7" s="254"/>
      <c r="M7" s="254" t="s">
        <v>47</v>
      </c>
      <c r="N7" s="254"/>
      <c r="O7" s="280"/>
      <c r="P7" s="284"/>
      <c r="Q7" s="280"/>
      <c r="R7" s="281"/>
    </row>
    <row r="8" spans="1:32" ht="54" customHeight="1">
      <c r="A8" s="288"/>
      <c r="B8" s="288"/>
      <c r="C8" s="40" t="s">
        <v>48</v>
      </c>
      <c r="D8" s="41" t="s">
        <v>49</v>
      </c>
      <c r="E8" s="42" t="s">
        <v>48</v>
      </c>
      <c r="F8" s="41" t="s">
        <v>50</v>
      </c>
      <c r="G8" s="42" t="s">
        <v>51</v>
      </c>
      <c r="H8" s="41" t="s">
        <v>52</v>
      </c>
      <c r="I8" s="42" t="s">
        <v>48</v>
      </c>
      <c r="J8" s="41" t="s">
        <v>50</v>
      </c>
      <c r="K8" s="42" t="s">
        <v>48</v>
      </c>
      <c r="L8" s="41" t="s">
        <v>53</v>
      </c>
      <c r="M8" s="42" t="s">
        <v>48</v>
      </c>
      <c r="N8" s="41" t="s">
        <v>50</v>
      </c>
      <c r="O8" s="42" t="s">
        <v>51</v>
      </c>
      <c r="P8" s="41" t="s">
        <v>50</v>
      </c>
      <c r="Q8" s="42" t="s">
        <v>48</v>
      </c>
      <c r="R8" s="43" t="s">
        <v>50</v>
      </c>
    </row>
    <row r="9" spans="1:32" ht="15" customHeight="1">
      <c r="A9" s="44" t="s">
        <v>54</v>
      </c>
      <c r="B9" s="44" t="s">
        <v>55</v>
      </c>
      <c r="C9" s="45" t="s">
        <v>56</v>
      </c>
      <c r="D9" s="46" t="s">
        <v>57</v>
      </c>
      <c r="E9" s="46" t="s">
        <v>58</v>
      </c>
      <c r="F9" s="46" t="s">
        <v>59</v>
      </c>
      <c r="G9" s="46" t="s">
        <v>60</v>
      </c>
      <c r="H9" s="46" t="s">
        <v>61</v>
      </c>
      <c r="I9" s="46" t="s">
        <v>62</v>
      </c>
      <c r="J9" s="46" t="s">
        <v>63</v>
      </c>
      <c r="K9" s="46" t="s">
        <v>64</v>
      </c>
      <c r="L9" s="46" t="s">
        <v>65</v>
      </c>
      <c r="M9" s="46" t="s">
        <v>66</v>
      </c>
      <c r="N9" s="46" t="s">
        <v>67</v>
      </c>
      <c r="O9" s="46" t="s">
        <v>68</v>
      </c>
      <c r="P9" s="46" t="s">
        <v>69</v>
      </c>
      <c r="Q9" s="46" t="s">
        <v>70</v>
      </c>
      <c r="R9" s="47" t="s">
        <v>71</v>
      </c>
    </row>
    <row r="10" spans="1:32" s="48" customFormat="1" ht="19.5" customHeight="1">
      <c r="A10" s="49" t="s">
        <v>72</v>
      </c>
      <c r="B10" s="50" t="s">
        <v>56</v>
      </c>
      <c r="C10" s="51"/>
      <c r="D10" s="51"/>
      <c r="E10" s="51"/>
      <c r="F10" s="51"/>
      <c r="G10" s="51"/>
      <c r="H10" s="51"/>
      <c r="I10" s="51"/>
      <c r="J10" s="51"/>
      <c r="K10" s="51"/>
      <c r="L10" s="51"/>
      <c r="M10" s="51"/>
      <c r="N10" s="51"/>
      <c r="O10" s="51"/>
      <c r="P10" s="51"/>
      <c r="Q10" s="51"/>
      <c r="R10" s="52"/>
      <c r="S10" s="53">
        <f>'4'!H10+'5'!H10</f>
        <v>0</v>
      </c>
      <c r="T10" s="53">
        <f>'4'!K10+'5'!K10</f>
        <v>0</v>
      </c>
      <c r="U10" s="53">
        <f>'4'!L10+'5'!L10</f>
        <v>0</v>
      </c>
      <c r="V10" s="53">
        <f>'4'!M10+'5'!M10</f>
        <v>0</v>
      </c>
      <c r="W10" s="53">
        <f>'4'!N10+'5'!N10</f>
        <v>0</v>
      </c>
      <c r="X10" s="53">
        <f>'4'!H10+'4'!K10+'4'!L10+'4'!M10+'4'!N10+'5'!H10+'5'!K10+'5'!L10+'5'!M10+'5'!N10</f>
        <v>0</v>
      </c>
      <c r="Y10" s="53">
        <f>'4'!D10+'4'!E10+'5'!D10+'5'!E10+'5'!O10+'5'!P10</f>
        <v>0</v>
      </c>
      <c r="Z10" s="53">
        <f>'4'!F10+'4'!G10+'5'!F10+'5'!G10+'5'!O10+'5'!P10</f>
        <v>0</v>
      </c>
      <c r="AA10" s="53">
        <f>'4'!D10+'5'!D10+'5'!O10</f>
        <v>0</v>
      </c>
      <c r="AB10" s="53">
        <f>'4'!E10+'5'!E10+'5'!P10</f>
        <v>0</v>
      </c>
      <c r="AC10" s="53">
        <f>'4'!H10+'4'!K10+'4'!L10+'4'!M10+'4'!N10+'5'!H10+'5'!K10+'5'!L10+'5'!M10+'5'!N10+'5'!O10+'5'!P10</f>
        <v>0</v>
      </c>
      <c r="AD10" s="53">
        <f>C10+D10+O10+P10+Q10+R10</f>
        <v>0</v>
      </c>
      <c r="AE10" s="53">
        <f>C10+O10+Q10</f>
        <v>0</v>
      </c>
      <c r="AF10" s="53">
        <f>D10+P10+R10</f>
        <v>0</v>
      </c>
    </row>
    <row r="11" spans="1:32" ht="25.5" customHeight="1">
      <c r="A11" s="54" t="s">
        <v>73</v>
      </c>
      <c r="B11" s="55" t="s">
        <v>57</v>
      </c>
      <c r="C11" s="56"/>
      <c r="D11" s="57"/>
      <c r="E11" s="57"/>
      <c r="F11" s="57"/>
      <c r="G11" s="57"/>
      <c r="H11" s="57"/>
      <c r="I11" s="57"/>
      <c r="J11" s="57"/>
      <c r="K11" s="57"/>
      <c r="L11" s="57"/>
      <c r="M11" s="57"/>
      <c r="N11" s="57"/>
      <c r="O11" s="58"/>
      <c r="P11" s="58"/>
      <c r="Q11" s="58"/>
      <c r="R11" s="59"/>
      <c r="S11" s="53">
        <f>'4'!H11+'5'!H11</f>
        <v>0</v>
      </c>
      <c r="T11" s="53">
        <f>'4'!K11+'5'!K11</f>
        <v>0</v>
      </c>
      <c r="U11" s="53">
        <f>'4'!L11+'5'!L11</f>
        <v>0</v>
      </c>
      <c r="V11" s="53">
        <f>'4'!M11+'5'!M11</f>
        <v>0</v>
      </c>
      <c r="W11" s="53">
        <f>'4'!N11+'5'!N11</f>
        <v>0</v>
      </c>
      <c r="X11" s="53">
        <f>'4'!H11+'4'!K11+'4'!L11+'4'!M11+'4'!N11+'5'!H11+'5'!K11+'5'!L11+'5'!M11+'5'!N11</f>
        <v>0</v>
      </c>
      <c r="Y11" s="53">
        <f>'4'!D11+'4'!E11+'5'!D11+'5'!E11+'5'!O11+'5'!P11</f>
        <v>0</v>
      </c>
      <c r="Z11" s="53">
        <f>'4'!F11+'4'!G11+'5'!F11+'5'!G11+'5'!O11+'5'!P11</f>
        <v>0</v>
      </c>
      <c r="AA11" s="53">
        <f>'4'!D11+'5'!D11+'5'!O11</f>
        <v>0</v>
      </c>
      <c r="AB11" s="53">
        <f>'4'!E11+'5'!E11+'5'!P11</f>
        <v>0</v>
      </c>
      <c r="AC11" s="53">
        <f>'4'!H11+'4'!K11+'4'!L11+'4'!M11+'4'!N11+'5'!H11+'5'!K11+'5'!L11+'5'!M11+'5'!N11+'5'!O11+'5'!P11</f>
        <v>0</v>
      </c>
      <c r="AD11" s="53">
        <f t="shared" ref="AD11:AD31" si="0">IY11+IZ11+JK11+JL11+JM11+JN11</f>
        <v>0</v>
      </c>
      <c r="AE11" s="53">
        <f t="shared" ref="AE11:AF31" si="1">IY11+JK11+JM11</f>
        <v>0</v>
      </c>
      <c r="AF11" s="53">
        <f t="shared" ref="AF11:AF31" si="2">IZ11+JL11+JN11</f>
        <v>0</v>
      </c>
    </row>
    <row r="12" spans="1:32" ht="18" customHeight="1">
      <c r="A12" s="60" t="s">
        <v>74</v>
      </c>
      <c r="B12" s="61" t="s">
        <v>58</v>
      </c>
      <c r="C12" s="62"/>
      <c r="D12" s="63"/>
      <c r="E12" s="63"/>
      <c r="F12" s="63"/>
      <c r="G12" s="63"/>
      <c r="H12" s="63"/>
      <c r="I12" s="63"/>
      <c r="J12" s="63"/>
      <c r="K12" s="63"/>
      <c r="L12" s="63"/>
      <c r="M12" s="63"/>
      <c r="N12" s="63"/>
      <c r="O12" s="64"/>
      <c r="P12" s="64"/>
      <c r="Q12" s="64"/>
      <c r="R12" s="65"/>
      <c r="S12" s="53">
        <f>'4'!H12+'5'!H12</f>
        <v>0</v>
      </c>
      <c r="T12" s="53">
        <f>'4'!K12+'5'!K12</f>
        <v>0</v>
      </c>
      <c r="U12" s="53">
        <f>'4'!L12+'5'!L12</f>
        <v>0</v>
      </c>
      <c r="V12" s="53">
        <f>'4'!M12+'5'!M12</f>
        <v>0</v>
      </c>
      <c r="W12" s="53">
        <f>'4'!N12+'5'!N12</f>
        <v>0</v>
      </c>
      <c r="X12" s="53">
        <f>'4'!H12+'4'!K12+'4'!L12+'4'!M12+'4'!N12+'5'!H12+'5'!K12+'5'!L12+'5'!M12+'5'!N12</f>
        <v>0</v>
      </c>
      <c r="Y12" s="53">
        <f>'4'!D12+'4'!E12+'5'!D12+'5'!E12+'5'!O12+'5'!P12</f>
        <v>0</v>
      </c>
      <c r="Z12" s="53">
        <f>'4'!F12+'4'!G12+'5'!F12+'5'!G12+'5'!O12+'5'!P12</f>
        <v>0</v>
      </c>
      <c r="AA12" s="53">
        <f>'4'!D12+'5'!D12+'5'!O12</f>
        <v>0</v>
      </c>
      <c r="AB12" s="53">
        <f>'4'!E12+'5'!E12+'5'!P12</f>
        <v>0</v>
      </c>
      <c r="AC12" s="53">
        <f>'4'!H12+'4'!K12+'4'!L12+'4'!M12+'4'!N12+'5'!H12+'5'!K12+'5'!L12+'5'!M12+'5'!N12+'5'!O12+'5'!P12</f>
        <v>0</v>
      </c>
      <c r="AD12" s="53">
        <f t="shared" si="0"/>
        <v>0</v>
      </c>
      <c r="AE12" s="53">
        <f t="shared" si="1"/>
        <v>0</v>
      </c>
      <c r="AF12" s="53">
        <f t="shared" si="2"/>
        <v>0</v>
      </c>
    </row>
    <row r="13" spans="1:32" ht="18" customHeight="1">
      <c r="A13" s="60" t="s">
        <v>74</v>
      </c>
      <c r="B13" s="61" t="s">
        <v>59</v>
      </c>
      <c r="C13" s="62"/>
      <c r="D13" s="63"/>
      <c r="E13" s="63"/>
      <c r="F13" s="63"/>
      <c r="G13" s="63"/>
      <c r="H13" s="63"/>
      <c r="I13" s="63"/>
      <c r="J13" s="63"/>
      <c r="K13" s="63"/>
      <c r="L13" s="63"/>
      <c r="M13" s="63"/>
      <c r="N13" s="63"/>
      <c r="O13" s="64"/>
      <c r="P13" s="64"/>
      <c r="Q13" s="64"/>
      <c r="R13" s="65"/>
      <c r="S13" s="53">
        <f>'4'!H13+'5'!H13</f>
        <v>0</v>
      </c>
      <c r="T13" s="53">
        <f>'4'!K13+'5'!K13</f>
        <v>0</v>
      </c>
      <c r="U13" s="53">
        <f>'4'!L13+'5'!L13</f>
        <v>0</v>
      </c>
      <c r="V13" s="53">
        <f>'4'!M13+'5'!M13</f>
        <v>0</v>
      </c>
      <c r="W13" s="53">
        <f>'4'!N13+'5'!N13</f>
        <v>0</v>
      </c>
      <c r="X13" s="53">
        <f>'4'!H13+'4'!K13+'4'!L13+'4'!M13+'4'!N13+'5'!H13+'5'!K13+'5'!L13+'5'!M13+'5'!N13</f>
        <v>0</v>
      </c>
      <c r="Y13" s="53">
        <f>'4'!D13+'4'!E13+'5'!D13+'5'!E13+'5'!O13+'5'!P13</f>
        <v>0</v>
      </c>
      <c r="Z13" s="53">
        <f>'4'!F13+'4'!G13+'5'!F13+'5'!G13+'5'!O13+'5'!P13</f>
        <v>0</v>
      </c>
      <c r="AA13" s="53">
        <f>'4'!D13+'5'!D13+'5'!O13</f>
        <v>0</v>
      </c>
      <c r="AB13" s="53">
        <f>'4'!E13+'5'!E13+'5'!P13</f>
        <v>0</v>
      </c>
      <c r="AC13" s="53">
        <f>'4'!H13+'4'!K13+'4'!L13+'4'!M13+'4'!N13+'5'!H13+'5'!K13+'5'!L13+'5'!M13+'5'!N13+'5'!O13+'5'!P13</f>
        <v>0</v>
      </c>
      <c r="AD13" s="53">
        <f t="shared" si="0"/>
        <v>0</v>
      </c>
      <c r="AE13" s="53">
        <f t="shared" si="1"/>
        <v>0</v>
      </c>
      <c r="AF13" s="53">
        <f t="shared" si="2"/>
        <v>0</v>
      </c>
    </row>
    <row r="14" spans="1:32" ht="18" customHeight="1">
      <c r="A14" s="60" t="s">
        <v>74</v>
      </c>
      <c r="B14" s="61" t="s">
        <v>60</v>
      </c>
      <c r="C14" s="62"/>
      <c r="D14" s="63"/>
      <c r="E14" s="63"/>
      <c r="F14" s="63"/>
      <c r="G14" s="63"/>
      <c r="H14" s="63"/>
      <c r="I14" s="63"/>
      <c r="J14" s="63"/>
      <c r="K14" s="63"/>
      <c r="L14" s="63"/>
      <c r="M14" s="63"/>
      <c r="N14" s="63"/>
      <c r="O14" s="64"/>
      <c r="P14" s="64"/>
      <c r="Q14" s="64"/>
      <c r="R14" s="65"/>
      <c r="S14" s="53">
        <f>'4'!H14+'5'!H14</f>
        <v>0</v>
      </c>
      <c r="T14" s="53">
        <f>'4'!K14+'5'!K14</f>
        <v>0</v>
      </c>
      <c r="U14" s="53">
        <f>'4'!L14+'5'!L14</f>
        <v>0</v>
      </c>
      <c r="V14" s="53">
        <f>'4'!M14+'5'!M14</f>
        <v>0</v>
      </c>
      <c r="W14" s="53">
        <f>'4'!N14+'5'!N14</f>
        <v>0</v>
      </c>
      <c r="X14" s="53">
        <f>'4'!H14+'4'!K14+'4'!L14+'4'!M14+'4'!N14+'5'!H14+'5'!K14+'5'!L14+'5'!M14+'5'!N14</f>
        <v>0</v>
      </c>
      <c r="Y14" s="53">
        <f>'4'!D14+'4'!E14+'5'!D14+'5'!E14+'5'!O14+'5'!P14</f>
        <v>0</v>
      </c>
      <c r="Z14" s="53">
        <f>'4'!F14+'4'!G14+'5'!F14+'5'!G14+'5'!O14+'5'!P14</f>
        <v>0</v>
      </c>
      <c r="AA14" s="53">
        <f>'4'!D14+'5'!D14+'5'!O14</f>
        <v>0</v>
      </c>
      <c r="AB14" s="53">
        <f>'4'!E14+'5'!E14+'5'!P14</f>
        <v>0</v>
      </c>
      <c r="AC14" s="53">
        <f>'4'!H14+'4'!K14+'4'!L14+'4'!M14+'4'!N14+'5'!H14+'5'!K14+'5'!L14+'5'!M14+'5'!N14+'5'!O14+'5'!P14</f>
        <v>0</v>
      </c>
      <c r="AD14" s="53">
        <f t="shared" si="0"/>
        <v>0</v>
      </c>
      <c r="AE14" s="53">
        <f t="shared" si="1"/>
        <v>0</v>
      </c>
      <c r="AF14" s="53">
        <f t="shared" si="2"/>
        <v>0</v>
      </c>
    </row>
    <row r="15" spans="1:32" ht="18" customHeight="1">
      <c r="A15" s="60" t="s">
        <v>74</v>
      </c>
      <c r="B15" s="61" t="s">
        <v>61</v>
      </c>
      <c r="C15" s="62"/>
      <c r="D15" s="63"/>
      <c r="E15" s="63"/>
      <c r="F15" s="63"/>
      <c r="G15" s="63"/>
      <c r="H15" s="63"/>
      <c r="I15" s="63"/>
      <c r="J15" s="63"/>
      <c r="K15" s="63"/>
      <c r="L15" s="63"/>
      <c r="M15" s="63"/>
      <c r="N15" s="63"/>
      <c r="O15" s="64"/>
      <c r="P15" s="64"/>
      <c r="Q15" s="64"/>
      <c r="R15" s="65"/>
      <c r="S15" s="53">
        <f>'4'!H15+'5'!H15</f>
        <v>0</v>
      </c>
      <c r="T15" s="53">
        <f>'4'!K15+'5'!K15</f>
        <v>0</v>
      </c>
      <c r="U15" s="53">
        <f>'4'!L15+'5'!L15</f>
        <v>0</v>
      </c>
      <c r="V15" s="53">
        <f>'4'!M15+'5'!M15</f>
        <v>0</v>
      </c>
      <c r="W15" s="53">
        <f>'4'!N15+'5'!N15</f>
        <v>0</v>
      </c>
      <c r="X15" s="53">
        <f>'4'!H15+'4'!K15+'4'!L15+'4'!M15+'4'!N15+'5'!H15+'5'!K15+'5'!L15+'5'!M15+'5'!N15</f>
        <v>0</v>
      </c>
      <c r="Y15" s="53">
        <f>'4'!D15+'4'!E15+'5'!D15+'5'!E15+'5'!O15+'5'!P15</f>
        <v>0</v>
      </c>
      <c r="Z15" s="53">
        <f>'4'!F15+'4'!G15+'5'!F15+'5'!G15+'5'!O15+'5'!P15</f>
        <v>0</v>
      </c>
      <c r="AA15" s="53">
        <f>'4'!D15+'5'!D15+'5'!O15</f>
        <v>0</v>
      </c>
      <c r="AB15" s="53">
        <f>'4'!E15+'5'!E15+'5'!P15</f>
        <v>0</v>
      </c>
      <c r="AC15" s="53">
        <f>'4'!H15+'4'!K15+'4'!L15+'4'!M15+'4'!N15+'5'!H15+'5'!K15+'5'!L15+'5'!M15+'5'!N15+'5'!O15+'5'!P15</f>
        <v>0</v>
      </c>
      <c r="AD15" s="53">
        <f t="shared" si="0"/>
        <v>0</v>
      </c>
      <c r="AE15" s="53">
        <f t="shared" si="1"/>
        <v>0</v>
      </c>
      <c r="AF15" s="53">
        <f t="shared" si="2"/>
        <v>0</v>
      </c>
    </row>
    <row r="16" spans="1:32" ht="18" customHeight="1">
      <c r="A16" s="60" t="s">
        <v>74</v>
      </c>
      <c r="B16" s="61" t="s">
        <v>62</v>
      </c>
      <c r="C16" s="62"/>
      <c r="D16" s="63"/>
      <c r="E16" s="63"/>
      <c r="F16" s="63"/>
      <c r="G16" s="63"/>
      <c r="H16" s="63"/>
      <c r="I16" s="63"/>
      <c r="J16" s="63"/>
      <c r="K16" s="63"/>
      <c r="L16" s="63"/>
      <c r="M16" s="63"/>
      <c r="N16" s="63"/>
      <c r="O16" s="64"/>
      <c r="P16" s="64"/>
      <c r="Q16" s="64"/>
      <c r="R16" s="65"/>
      <c r="S16" s="53">
        <f>'4'!H16+'5'!H16</f>
        <v>0</v>
      </c>
      <c r="T16" s="53">
        <f>'4'!K16+'5'!K16</f>
        <v>0</v>
      </c>
      <c r="U16" s="53">
        <f>'4'!L16+'5'!L16</f>
        <v>0</v>
      </c>
      <c r="V16" s="53">
        <f>'4'!M16+'5'!M16</f>
        <v>0</v>
      </c>
      <c r="W16" s="53">
        <f>'4'!N16+'5'!N16</f>
        <v>0</v>
      </c>
      <c r="X16" s="53">
        <f>'4'!H16+'4'!K16+'4'!L16+'4'!M16+'4'!N16+'5'!H16+'5'!K16+'5'!L16+'5'!M16+'5'!N16</f>
        <v>0</v>
      </c>
      <c r="Y16" s="53">
        <f>'4'!D16+'4'!E16+'5'!D16+'5'!E16+'5'!O16+'5'!P16</f>
        <v>0</v>
      </c>
      <c r="Z16" s="53">
        <f>'4'!F16+'4'!G16+'5'!F16+'5'!G16+'5'!O16+'5'!P16</f>
        <v>0</v>
      </c>
      <c r="AA16" s="53">
        <f>'4'!D16+'5'!D16+'5'!O16</f>
        <v>0</v>
      </c>
      <c r="AB16" s="53">
        <f>'4'!E16+'5'!E16+'5'!P16</f>
        <v>0</v>
      </c>
      <c r="AC16" s="53">
        <f>'4'!H16+'4'!K16+'4'!L16+'4'!M16+'4'!N16+'5'!H16+'5'!K16+'5'!L16+'5'!M16+'5'!N16+'5'!O16+'5'!P16</f>
        <v>0</v>
      </c>
      <c r="AD16" s="53">
        <f t="shared" si="0"/>
        <v>0</v>
      </c>
      <c r="AE16" s="53">
        <f t="shared" si="1"/>
        <v>0</v>
      </c>
      <c r="AF16" s="53">
        <f t="shared" si="2"/>
        <v>0</v>
      </c>
    </row>
    <row r="17" spans="1:32" ht="18" customHeight="1">
      <c r="A17" s="60" t="s">
        <v>74</v>
      </c>
      <c r="B17" s="61" t="s">
        <v>63</v>
      </c>
      <c r="C17" s="62"/>
      <c r="D17" s="63"/>
      <c r="E17" s="63"/>
      <c r="F17" s="63"/>
      <c r="G17" s="63"/>
      <c r="H17" s="63"/>
      <c r="I17" s="63"/>
      <c r="J17" s="63"/>
      <c r="K17" s="63"/>
      <c r="L17" s="63"/>
      <c r="M17" s="63"/>
      <c r="N17" s="63"/>
      <c r="O17" s="64"/>
      <c r="P17" s="64"/>
      <c r="Q17" s="64"/>
      <c r="R17" s="65"/>
      <c r="S17" s="53">
        <f>'4'!H17+'5'!H17</f>
        <v>0</v>
      </c>
      <c r="T17" s="53">
        <f>'4'!K17+'5'!K17</f>
        <v>0</v>
      </c>
      <c r="U17" s="53">
        <f>'4'!L17+'5'!L17</f>
        <v>0</v>
      </c>
      <c r="V17" s="53">
        <f>'4'!M17+'5'!M17</f>
        <v>0</v>
      </c>
      <c r="W17" s="53">
        <f>'4'!N17+'5'!N17</f>
        <v>0</v>
      </c>
      <c r="X17" s="53">
        <f>'4'!H17+'4'!K17+'4'!L17+'4'!M17+'4'!N17+'5'!H17+'5'!K17+'5'!L17+'5'!M17+'5'!N17</f>
        <v>0</v>
      </c>
      <c r="Y17" s="53">
        <f>'4'!D17+'4'!E17+'5'!D17+'5'!E17+'5'!O17+'5'!P17</f>
        <v>0</v>
      </c>
      <c r="Z17" s="53">
        <f>'4'!F17+'4'!G17+'5'!F17+'5'!G17+'5'!O17+'5'!P17</f>
        <v>0</v>
      </c>
      <c r="AA17" s="53">
        <f>'4'!D17+'5'!D17+'5'!O17</f>
        <v>0</v>
      </c>
      <c r="AB17" s="53">
        <f>'4'!E17+'5'!E17+'5'!P17</f>
        <v>0</v>
      </c>
      <c r="AC17" s="53">
        <f>'4'!H17+'4'!K17+'4'!L17+'4'!M17+'4'!N17+'5'!H17+'5'!K17+'5'!L17+'5'!M17+'5'!N17+'5'!O17+'5'!P17</f>
        <v>0</v>
      </c>
      <c r="AD17" s="53">
        <f t="shared" si="0"/>
        <v>0</v>
      </c>
      <c r="AE17" s="53">
        <f t="shared" si="1"/>
        <v>0</v>
      </c>
      <c r="AF17" s="53">
        <f t="shared" si="2"/>
        <v>0</v>
      </c>
    </row>
    <row r="18" spans="1:32" ht="18" customHeight="1">
      <c r="A18" s="60" t="s">
        <v>74</v>
      </c>
      <c r="B18" s="61" t="s">
        <v>64</v>
      </c>
      <c r="C18" s="62"/>
      <c r="D18" s="63"/>
      <c r="E18" s="63"/>
      <c r="F18" s="63"/>
      <c r="G18" s="63"/>
      <c r="H18" s="63"/>
      <c r="I18" s="63"/>
      <c r="J18" s="63"/>
      <c r="K18" s="63"/>
      <c r="L18" s="63"/>
      <c r="M18" s="63"/>
      <c r="N18" s="63"/>
      <c r="O18" s="64"/>
      <c r="P18" s="64"/>
      <c r="Q18" s="64"/>
      <c r="R18" s="65"/>
      <c r="S18" s="53">
        <f>'4'!H18+'5'!H18</f>
        <v>0</v>
      </c>
      <c r="T18" s="53">
        <f>'4'!K18+'5'!K18</f>
        <v>0</v>
      </c>
      <c r="U18" s="53">
        <f>'4'!L18+'5'!L18</f>
        <v>0</v>
      </c>
      <c r="V18" s="53">
        <f>'4'!M18+'5'!M18</f>
        <v>0</v>
      </c>
      <c r="W18" s="53">
        <f>'4'!N18+'5'!N18</f>
        <v>0</v>
      </c>
      <c r="X18" s="53">
        <f>'4'!H18+'4'!K18+'4'!L18+'4'!M18+'4'!N18+'5'!H18+'5'!K18+'5'!L18+'5'!M18+'5'!N18</f>
        <v>0</v>
      </c>
      <c r="Y18" s="53">
        <f>'4'!D18+'4'!E18+'5'!D18+'5'!E18+'5'!O18+'5'!P18</f>
        <v>0</v>
      </c>
      <c r="Z18" s="53">
        <f>'4'!F18+'4'!G18+'5'!F18+'5'!G18+'5'!O18+'5'!P18</f>
        <v>0</v>
      </c>
      <c r="AA18" s="53">
        <f>'4'!D18+'5'!D18+'5'!O18</f>
        <v>0</v>
      </c>
      <c r="AB18" s="53">
        <f>'4'!E18+'5'!E18+'5'!P18</f>
        <v>0</v>
      </c>
      <c r="AC18" s="53">
        <f>'4'!H18+'4'!K18+'4'!L18+'4'!M18+'4'!N18+'5'!H18+'5'!K18+'5'!L18+'5'!M18+'5'!N18+'5'!O18+'5'!P18</f>
        <v>0</v>
      </c>
      <c r="AD18" s="53">
        <f t="shared" si="0"/>
        <v>0</v>
      </c>
      <c r="AE18" s="53">
        <f t="shared" si="1"/>
        <v>0</v>
      </c>
      <c r="AF18" s="53">
        <f t="shared" si="2"/>
        <v>0</v>
      </c>
    </row>
    <row r="19" spans="1:32" ht="18" customHeight="1">
      <c r="A19" s="60" t="s">
        <v>74</v>
      </c>
      <c r="B19" s="61" t="s">
        <v>65</v>
      </c>
      <c r="C19" s="62"/>
      <c r="D19" s="63"/>
      <c r="E19" s="63"/>
      <c r="F19" s="63"/>
      <c r="G19" s="63"/>
      <c r="H19" s="63"/>
      <c r="I19" s="63"/>
      <c r="J19" s="63"/>
      <c r="K19" s="63"/>
      <c r="L19" s="63"/>
      <c r="M19" s="63"/>
      <c r="N19" s="63"/>
      <c r="O19" s="64"/>
      <c r="P19" s="64"/>
      <c r="Q19" s="64"/>
      <c r="R19" s="65"/>
      <c r="S19" s="53">
        <f>'4'!H19+'5'!H19</f>
        <v>0</v>
      </c>
      <c r="T19" s="53">
        <f>'4'!K19+'5'!K19</f>
        <v>0</v>
      </c>
      <c r="U19" s="53">
        <f>'4'!L19+'5'!L19</f>
        <v>0</v>
      </c>
      <c r="V19" s="53">
        <f>'4'!M19+'5'!M19</f>
        <v>0</v>
      </c>
      <c r="W19" s="53">
        <f>'4'!N19+'5'!N19</f>
        <v>0</v>
      </c>
      <c r="X19" s="53">
        <f>'4'!H19+'4'!K19+'4'!L19+'4'!M19+'4'!N19+'5'!H19+'5'!K19+'5'!L19+'5'!M19+'5'!N19</f>
        <v>0</v>
      </c>
      <c r="Y19" s="53">
        <f>'4'!D19+'4'!E19+'5'!D19+'5'!E19+'5'!O19+'5'!P19</f>
        <v>0</v>
      </c>
      <c r="Z19" s="53">
        <f>'4'!F19+'4'!G19+'5'!F19+'5'!G19+'5'!O19+'5'!P19</f>
        <v>0</v>
      </c>
      <c r="AA19" s="53">
        <f>'4'!D19+'5'!D19+'5'!O19</f>
        <v>0</v>
      </c>
      <c r="AB19" s="53">
        <f>'4'!E19+'5'!E19+'5'!P19</f>
        <v>0</v>
      </c>
      <c r="AC19" s="53">
        <f>'4'!H19+'4'!K19+'4'!L19+'4'!M19+'4'!N19+'5'!H19+'5'!K19+'5'!L19+'5'!M19+'5'!N19+'5'!O19+'5'!P19</f>
        <v>0</v>
      </c>
      <c r="AD19" s="53">
        <f t="shared" si="0"/>
        <v>0</v>
      </c>
      <c r="AE19" s="53">
        <f t="shared" si="1"/>
        <v>0</v>
      </c>
      <c r="AF19" s="53">
        <f t="shared" si="2"/>
        <v>0</v>
      </c>
    </row>
    <row r="20" spans="1:32" ht="18" customHeight="1">
      <c r="A20" s="60" t="s">
        <v>74</v>
      </c>
      <c r="B20" s="61" t="s">
        <v>66</v>
      </c>
      <c r="C20" s="62"/>
      <c r="D20" s="63"/>
      <c r="E20" s="63"/>
      <c r="F20" s="63"/>
      <c r="G20" s="63"/>
      <c r="H20" s="63"/>
      <c r="I20" s="63"/>
      <c r="J20" s="63"/>
      <c r="K20" s="63"/>
      <c r="L20" s="63"/>
      <c r="M20" s="63"/>
      <c r="N20" s="63"/>
      <c r="O20" s="64"/>
      <c r="P20" s="64"/>
      <c r="Q20" s="64"/>
      <c r="R20" s="65"/>
      <c r="S20" s="53">
        <f>'4'!H20+'5'!H20</f>
        <v>0</v>
      </c>
      <c r="T20" s="53">
        <f>'4'!K20+'5'!K20</f>
        <v>0</v>
      </c>
      <c r="U20" s="53">
        <f>'4'!L20+'5'!L20</f>
        <v>0</v>
      </c>
      <c r="V20" s="53">
        <f>'4'!M20+'5'!M20</f>
        <v>0</v>
      </c>
      <c r="W20" s="53">
        <f>'4'!N20+'5'!N20</f>
        <v>0</v>
      </c>
      <c r="X20" s="53">
        <f>'4'!H20+'4'!K20+'4'!L20+'4'!M20+'4'!N20+'5'!H20+'5'!K20+'5'!L20+'5'!M20+'5'!N20</f>
        <v>0</v>
      </c>
      <c r="Y20" s="53">
        <f>'4'!D20+'4'!E20+'5'!D20+'5'!E20+'5'!O20+'5'!P20</f>
        <v>0</v>
      </c>
      <c r="Z20" s="53">
        <f>'4'!F20+'4'!G20+'5'!F20+'5'!G20+'5'!O20+'5'!P20</f>
        <v>0</v>
      </c>
      <c r="AA20" s="53">
        <f>'4'!D20+'5'!D20+'5'!O20</f>
        <v>0</v>
      </c>
      <c r="AB20" s="53">
        <f>'4'!E20+'5'!E20+'5'!P20</f>
        <v>0</v>
      </c>
      <c r="AC20" s="53">
        <f>'4'!H20+'4'!K20+'4'!L20+'4'!M20+'4'!N20+'5'!H20+'5'!K20+'5'!L20+'5'!M20+'5'!N20+'5'!O20+'5'!P20</f>
        <v>0</v>
      </c>
      <c r="AD20" s="53">
        <f t="shared" si="0"/>
        <v>0</v>
      </c>
      <c r="AE20" s="53">
        <f t="shared" si="1"/>
        <v>0</v>
      </c>
      <c r="AF20" s="53">
        <f t="shared" si="2"/>
        <v>0</v>
      </c>
    </row>
    <row r="21" spans="1:32" ht="18" customHeight="1">
      <c r="A21" s="60" t="s">
        <v>74</v>
      </c>
      <c r="B21" s="61" t="s">
        <v>67</v>
      </c>
      <c r="C21" s="62"/>
      <c r="D21" s="63"/>
      <c r="E21" s="63"/>
      <c r="F21" s="63"/>
      <c r="G21" s="63"/>
      <c r="H21" s="63"/>
      <c r="I21" s="63"/>
      <c r="J21" s="63"/>
      <c r="K21" s="63"/>
      <c r="L21" s="63"/>
      <c r="M21" s="63"/>
      <c r="N21" s="63"/>
      <c r="O21" s="64"/>
      <c r="P21" s="64"/>
      <c r="Q21" s="64"/>
      <c r="R21" s="65"/>
      <c r="S21" s="53">
        <f>'4'!H21+'5'!H21</f>
        <v>0</v>
      </c>
      <c r="T21" s="53">
        <f>'4'!K21+'5'!K21</f>
        <v>0</v>
      </c>
      <c r="U21" s="53">
        <f>'4'!L21+'5'!L21</f>
        <v>0</v>
      </c>
      <c r="V21" s="53">
        <f>'4'!M21+'5'!M21</f>
        <v>0</v>
      </c>
      <c r="W21" s="53">
        <f>'4'!N21+'5'!N21</f>
        <v>0</v>
      </c>
      <c r="X21" s="53">
        <f>'4'!H21+'4'!K21+'4'!L21+'4'!M21+'4'!N21+'5'!H21+'5'!K21+'5'!L21+'5'!M21+'5'!N21</f>
        <v>0</v>
      </c>
      <c r="Y21" s="53">
        <f>'4'!D21+'4'!E21+'5'!D21+'5'!E21+'5'!O21+'5'!P21</f>
        <v>0</v>
      </c>
      <c r="Z21" s="53">
        <f>'4'!F21+'4'!G21+'5'!F21+'5'!G21+'5'!O21+'5'!P21</f>
        <v>0</v>
      </c>
      <c r="AA21" s="53">
        <f>'4'!D21+'5'!D21+'5'!O21</f>
        <v>0</v>
      </c>
      <c r="AB21" s="53">
        <f>'4'!E21+'5'!E21+'5'!P21</f>
        <v>0</v>
      </c>
      <c r="AC21" s="53">
        <f>'4'!H21+'4'!K21+'4'!L21+'4'!M21+'4'!N21+'5'!H21+'5'!K21+'5'!L21+'5'!M21+'5'!N21+'5'!O21+'5'!P21</f>
        <v>0</v>
      </c>
      <c r="AD21" s="53">
        <f t="shared" si="0"/>
        <v>0</v>
      </c>
      <c r="AE21" s="53">
        <f t="shared" si="1"/>
        <v>0</v>
      </c>
      <c r="AF21" s="53">
        <f t="shared" si="2"/>
        <v>0</v>
      </c>
    </row>
    <row r="22" spans="1:32" ht="18" customHeight="1">
      <c r="A22" s="60" t="s">
        <v>74</v>
      </c>
      <c r="B22" s="61" t="s">
        <v>68</v>
      </c>
      <c r="C22" s="62"/>
      <c r="D22" s="63"/>
      <c r="E22" s="63"/>
      <c r="F22" s="63"/>
      <c r="G22" s="63"/>
      <c r="H22" s="63"/>
      <c r="I22" s="63"/>
      <c r="J22" s="63"/>
      <c r="K22" s="63"/>
      <c r="L22" s="63"/>
      <c r="M22" s="63"/>
      <c r="N22" s="63"/>
      <c r="O22" s="64"/>
      <c r="P22" s="64"/>
      <c r="Q22" s="64"/>
      <c r="R22" s="65"/>
      <c r="S22" s="53">
        <f>'4'!H22+'5'!H22</f>
        <v>0</v>
      </c>
      <c r="T22" s="53">
        <f>'4'!K22+'5'!K22</f>
        <v>0</v>
      </c>
      <c r="U22" s="53">
        <f>'4'!L22+'5'!L22</f>
        <v>0</v>
      </c>
      <c r="V22" s="53">
        <f>'4'!M22+'5'!M22</f>
        <v>0</v>
      </c>
      <c r="W22" s="53">
        <f>'4'!N22+'5'!N22</f>
        <v>0</v>
      </c>
      <c r="X22" s="53">
        <f>'4'!H22+'4'!K22+'4'!L22+'4'!M22+'4'!N22+'5'!H22+'5'!K22+'5'!L22+'5'!M22+'5'!N22</f>
        <v>0</v>
      </c>
      <c r="Y22" s="53">
        <f>'4'!D22+'4'!E22+'5'!D22+'5'!E22+'5'!O22+'5'!P22</f>
        <v>0</v>
      </c>
      <c r="Z22" s="53">
        <f>'4'!F22+'4'!G22+'5'!F22+'5'!G22+'5'!O22+'5'!P22</f>
        <v>0</v>
      </c>
      <c r="AA22" s="53">
        <f>'4'!D22+'5'!D22+'5'!O22</f>
        <v>0</v>
      </c>
      <c r="AB22" s="53">
        <f>'4'!E22+'5'!E22+'5'!P22</f>
        <v>0</v>
      </c>
      <c r="AC22" s="53">
        <f>'4'!H22+'4'!K22+'4'!L22+'4'!M22+'4'!N22+'5'!H22+'5'!K22+'5'!L22+'5'!M22+'5'!N22+'5'!O22+'5'!P22</f>
        <v>0</v>
      </c>
      <c r="AD22" s="53">
        <f t="shared" ref="AD22:AD26" si="3">C22+D22+O22+P22+Q22+R22</f>
        <v>0</v>
      </c>
      <c r="AE22" s="53">
        <f t="shared" si="1"/>
        <v>0</v>
      </c>
      <c r="AF22" s="53">
        <f t="shared" si="1"/>
        <v>0</v>
      </c>
    </row>
    <row r="23" spans="1:32" ht="18" customHeight="1">
      <c r="A23" s="60" t="s">
        <v>74</v>
      </c>
      <c r="B23" s="61" t="s">
        <v>69</v>
      </c>
      <c r="C23" s="62"/>
      <c r="D23" s="63"/>
      <c r="E23" s="63"/>
      <c r="F23" s="63"/>
      <c r="G23" s="63"/>
      <c r="H23" s="63"/>
      <c r="I23" s="63"/>
      <c r="J23" s="63"/>
      <c r="K23" s="63"/>
      <c r="L23" s="63"/>
      <c r="M23" s="63"/>
      <c r="N23" s="63"/>
      <c r="O23" s="64"/>
      <c r="P23" s="64"/>
      <c r="Q23" s="64"/>
      <c r="R23" s="65"/>
      <c r="S23" s="53">
        <f>'4'!H23+'5'!H23</f>
        <v>0</v>
      </c>
      <c r="T23" s="53">
        <f>'4'!K23+'5'!K23</f>
        <v>0</v>
      </c>
      <c r="U23" s="53">
        <f>'4'!L23+'5'!L23</f>
        <v>0</v>
      </c>
      <c r="V23" s="53">
        <f>'4'!M23+'5'!M23</f>
        <v>0</v>
      </c>
      <c r="W23" s="53">
        <f>'4'!N23+'5'!N23</f>
        <v>0</v>
      </c>
      <c r="X23" s="53">
        <f>'4'!H23+'4'!K23+'4'!L23+'4'!M23+'4'!N23+'5'!H23+'5'!K23+'5'!L23+'5'!M23+'5'!N23</f>
        <v>0</v>
      </c>
      <c r="Y23" s="53">
        <f>'4'!D23+'4'!E23+'5'!D23+'5'!E23+'5'!O23+'5'!P23</f>
        <v>0</v>
      </c>
      <c r="Z23" s="53">
        <f>'4'!F23+'4'!G23+'5'!F23+'5'!G23+'5'!O23+'5'!P23</f>
        <v>0</v>
      </c>
      <c r="AA23" s="53">
        <f>'4'!D23+'5'!D23+'5'!O23</f>
        <v>0</v>
      </c>
      <c r="AB23" s="53">
        <f>'4'!E23+'5'!E23+'5'!P23</f>
        <v>0</v>
      </c>
      <c r="AC23" s="53">
        <f>'4'!H23+'4'!K23+'4'!L23+'4'!M23+'4'!N23+'5'!H23+'5'!K23+'5'!L23+'5'!M23+'5'!N23+'5'!O23+'5'!P23</f>
        <v>0</v>
      </c>
      <c r="AD23" s="53">
        <f t="shared" si="3"/>
        <v>0</v>
      </c>
      <c r="AE23" s="53">
        <f t="shared" si="1"/>
        <v>0</v>
      </c>
      <c r="AF23" s="53">
        <f t="shared" si="1"/>
        <v>0</v>
      </c>
    </row>
    <row r="24" spans="1:32" ht="18" customHeight="1">
      <c r="A24" s="60" t="s">
        <v>74</v>
      </c>
      <c r="B24" s="61" t="s">
        <v>70</v>
      </c>
      <c r="C24" s="62"/>
      <c r="D24" s="63"/>
      <c r="E24" s="63"/>
      <c r="F24" s="63"/>
      <c r="G24" s="63"/>
      <c r="H24" s="63"/>
      <c r="I24" s="63"/>
      <c r="J24" s="63"/>
      <c r="K24" s="63"/>
      <c r="L24" s="63"/>
      <c r="M24" s="63"/>
      <c r="N24" s="63"/>
      <c r="O24" s="64"/>
      <c r="P24" s="64"/>
      <c r="Q24" s="64"/>
      <c r="R24" s="65"/>
      <c r="S24" s="53">
        <f>'4'!H24+'5'!H24</f>
        <v>0</v>
      </c>
      <c r="T24" s="53">
        <f>'4'!K24+'5'!K24</f>
        <v>0</v>
      </c>
      <c r="U24" s="53">
        <f>'4'!L24+'5'!L24</f>
        <v>0</v>
      </c>
      <c r="V24" s="53">
        <f>'4'!M24+'5'!M24</f>
        <v>0</v>
      </c>
      <c r="W24" s="53">
        <f>'4'!N24+'5'!N24</f>
        <v>0</v>
      </c>
      <c r="X24" s="53">
        <f>'4'!H24+'4'!K24+'4'!L24+'4'!M24+'4'!N24+'5'!H24+'5'!K24+'5'!L24+'5'!M24+'5'!N24</f>
        <v>0</v>
      </c>
      <c r="Y24" s="53">
        <f>'4'!D24+'4'!E24+'5'!D24+'5'!E24+'5'!O24+'5'!P24</f>
        <v>0</v>
      </c>
      <c r="Z24" s="53">
        <f>'4'!F24+'4'!G24+'5'!F24+'5'!G24+'5'!O24+'5'!P24</f>
        <v>0</v>
      </c>
      <c r="AA24" s="53">
        <f>'4'!D24+'5'!D24+'5'!O24</f>
        <v>0</v>
      </c>
      <c r="AB24" s="53">
        <f>'4'!E24+'5'!E24+'5'!P24</f>
        <v>0</v>
      </c>
      <c r="AC24" s="53">
        <f>'4'!H24+'4'!K24+'4'!L24+'4'!M24+'4'!N24+'5'!H24+'5'!K24+'5'!L24+'5'!M24+'5'!N24+'5'!O24+'5'!P24</f>
        <v>0</v>
      </c>
      <c r="AD24" s="53">
        <f t="shared" si="3"/>
        <v>0</v>
      </c>
      <c r="AE24" s="53">
        <f t="shared" si="1"/>
        <v>0</v>
      </c>
      <c r="AF24" s="53">
        <f t="shared" si="1"/>
        <v>0</v>
      </c>
    </row>
    <row r="25" spans="1:32" ht="18" customHeight="1">
      <c r="A25" s="60" t="s">
        <v>74</v>
      </c>
      <c r="B25" s="61" t="s">
        <v>71</v>
      </c>
      <c r="C25" s="62"/>
      <c r="D25" s="63"/>
      <c r="E25" s="63"/>
      <c r="F25" s="63"/>
      <c r="G25" s="63"/>
      <c r="H25" s="63"/>
      <c r="I25" s="63"/>
      <c r="J25" s="63"/>
      <c r="K25" s="63"/>
      <c r="L25" s="63"/>
      <c r="M25" s="63"/>
      <c r="N25" s="63"/>
      <c r="O25" s="64"/>
      <c r="P25" s="64"/>
      <c r="Q25" s="64"/>
      <c r="R25" s="65"/>
      <c r="S25" s="53">
        <f>'4'!H25+'5'!H25</f>
        <v>0</v>
      </c>
      <c r="T25" s="53">
        <f>'4'!K25+'5'!K25</f>
        <v>0</v>
      </c>
      <c r="U25" s="53">
        <f>'4'!L25+'5'!L25</f>
        <v>0</v>
      </c>
      <c r="V25" s="53">
        <f>'4'!M25+'5'!M25</f>
        <v>0</v>
      </c>
      <c r="W25" s="53">
        <f>'4'!N25+'5'!N25</f>
        <v>0</v>
      </c>
      <c r="X25" s="53">
        <f>'4'!H25+'4'!K25+'4'!L25+'4'!M25+'4'!N25+'5'!H25+'5'!K25+'5'!L25+'5'!M25+'5'!N25</f>
        <v>0</v>
      </c>
      <c r="Y25" s="53">
        <f>'4'!D25+'4'!E25+'5'!D25+'5'!E25+'5'!O25+'5'!P25</f>
        <v>0</v>
      </c>
      <c r="Z25" s="53">
        <f>'4'!F25+'4'!G25+'5'!F25+'5'!G25+'5'!O25+'5'!P25</f>
        <v>0</v>
      </c>
      <c r="AA25" s="53">
        <f>'4'!D25+'5'!D25+'5'!O25</f>
        <v>0</v>
      </c>
      <c r="AB25" s="53">
        <f>'4'!E25+'5'!E25+'5'!P25</f>
        <v>0</v>
      </c>
      <c r="AC25" s="53">
        <f>'4'!H25+'4'!K25+'4'!L25+'4'!M25+'4'!N25+'5'!H25+'5'!K25+'5'!L25+'5'!M25+'5'!N25+'5'!O25+'5'!P25</f>
        <v>0</v>
      </c>
      <c r="AD25" s="53">
        <f t="shared" si="3"/>
        <v>0</v>
      </c>
      <c r="AE25" s="53">
        <f t="shared" si="1"/>
        <v>0</v>
      </c>
      <c r="AF25" s="53">
        <f t="shared" si="1"/>
        <v>0</v>
      </c>
    </row>
    <row r="26" spans="1:32" ht="18" customHeight="1">
      <c r="A26" s="66" t="s">
        <v>74</v>
      </c>
      <c r="B26" s="67" t="s">
        <v>75</v>
      </c>
      <c r="C26" s="62"/>
      <c r="D26" s="63"/>
      <c r="E26" s="63"/>
      <c r="F26" s="63"/>
      <c r="G26" s="63"/>
      <c r="H26" s="63"/>
      <c r="I26" s="63"/>
      <c r="J26" s="63"/>
      <c r="K26" s="63"/>
      <c r="L26" s="63"/>
      <c r="M26" s="63"/>
      <c r="N26" s="63"/>
      <c r="O26" s="64"/>
      <c r="P26" s="64"/>
      <c r="Q26" s="64"/>
      <c r="R26" s="65"/>
      <c r="S26" s="53">
        <f>'4'!H26+'5'!H26</f>
        <v>0</v>
      </c>
      <c r="T26" s="53">
        <f>'4'!K26+'5'!K26</f>
        <v>0</v>
      </c>
      <c r="U26" s="53">
        <f>'4'!L26+'5'!L26</f>
        <v>0</v>
      </c>
      <c r="V26" s="53">
        <f>'4'!M26+'5'!M26</f>
        <v>0</v>
      </c>
      <c r="W26" s="53">
        <f>'4'!N26+'5'!N26</f>
        <v>0</v>
      </c>
      <c r="X26" s="53">
        <f>'4'!H26+'4'!K26+'4'!L26+'4'!M26+'4'!N26+'5'!H26+'5'!K26+'5'!L26+'5'!M26+'5'!N26</f>
        <v>0</v>
      </c>
      <c r="Y26" s="53">
        <f>'4'!D26+'4'!E26+'5'!D26+'5'!E26+'5'!O26+'5'!P26</f>
        <v>0</v>
      </c>
      <c r="Z26" s="53">
        <f>'4'!F26+'4'!G26+'5'!F26+'5'!G26+'5'!O26+'5'!P26</f>
        <v>0</v>
      </c>
      <c r="AA26" s="53">
        <f>'4'!D26+'5'!D26+'5'!O26</f>
        <v>0</v>
      </c>
      <c r="AB26" s="53">
        <f>'4'!E26+'5'!E26+'5'!P26</f>
        <v>0</v>
      </c>
      <c r="AC26" s="53">
        <f>'4'!H26+'4'!K26+'4'!L26+'4'!M26+'4'!N26+'5'!H26+'5'!K26+'5'!L26+'5'!M26+'5'!N26+'5'!O26+'5'!P26</f>
        <v>0</v>
      </c>
      <c r="AD26" s="53">
        <f t="shared" si="3"/>
        <v>0</v>
      </c>
      <c r="AE26" s="53">
        <f t="shared" si="1"/>
        <v>0</v>
      </c>
      <c r="AF26" s="53">
        <f t="shared" si="1"/>
        <v>0</v>
      </c>
    </row>
    <row r="27" spans="1:32" ht="18" customHeight="1">
      <c r="A27" s="60" t="s">
        <v>74</v>
      </c>
      <c r="B27" s="61">
        <v>18</v>
      </c>
      <c r="C27" s="62"/>
      <c r="D27" s="63"/>
      <c r="E27" s="63"/>
      <c r="F27" s="63"/>
      <c r="G27" s="63"/>
      <c r="H27" s="63"/>
      <c r="I27" s="63"/>
      <c r="J27" s="63"/>
      <c r="K27" s="63"/>
      <c r="L27" s="63"/>
      <c r="M27" s="63"/>
      <c r="N27" s="63"/>
      <c r="O27" s="64"/>
      <c r="P27" s="64"/>
      <c r="Q27" s="64"/>
      <c r="R27" s="65"/>
      <c r="S27" s="53">
        <f>'4'!H27+'5'!H27</f>
        <v>0</v>
      </c>
      <c r="T27" s="53">
        <f>'4'!K27+'5'!K27</f>
        <v>0</v>
      </c>
      <c r="U27" s="53">
        <f>'4'!L27+'5'!L27</f>
        <v>0</v>
      </c>
      <c r="V27" s="53">
        <f>'4'!M27+'5'!M27</f>
        <v>0</v>
      </c>
      <c r="W27" s="53">
        <f>'4'!N27+'5'!N27</f>
        <v>0</v>
      </c>
      <c r="X27" s="53">
        <f>'4'!H27+'4'!K27+'4'!L27+'4'!M27+'4'!N27+'5'!H27+'5'!K27+'5'!L27+'5'!M27+'5'!N27</f>
        <v>0</v>
      </c>
      <c r="Y27" s="53">
        <f>'4'!D27+'4'!E27+'5'!D27+'5'!E27+'5'!O27+'5'!P27</f>
        <v>0</v>
      </c>
      <c r="Z27" s="53">
        <f>'4'!F27+'4'!G27+'5'!F27+'5'!G27+'5'!O27+'5'!P27</f>
        <v>0</v>
      </c>
      <c r="AA27" s="53">
        <f>'4'!D27+'5'!D27+'5'!O27</f>
        <v>0</v>
      </c>
      <c r="AB27" s="53">
        <f>'4'!E27+'5'!E27+'5'!P27</f>
        <v>0</v>
      </c>
      <c r="AC27" s="53">
        <f>'4'!H27+'4'!K27+'4'!L27+'4'!M27+'4'!N27+'5'!H27+'5'!K27+'5'!L27+'5'!M27+'5'!N27+'5'!O27+'5'!P27</f>
        <v>0</v>
      </c>
      <c r="AD27" s="53">
        <f t="shared" si="0"/>
        <v>0</v>
      </c>
      <c r="AE27" s="53">
        <f t="shared" si="1"/>
        <v>0</v>
      </c>
      <c r="AF27" s="53">
        <f t="shared" si="2"/>
        <v>0</v>
      </c>
    </row>
    <row r="28" spans="1:32" ht="18" customHeight="1">
      <c r="A28" s="60" t="s">
        <v>74</v>
      </c>
      <c r="B28" s="61">
        <v>19</v>
      </c>
      <c r="C28" s="62"/>
      <c r="D28" s="63"/>
      <c r="E28" s="63"/>
      <c r="F28" s="63"/>
      <c r="G28" s="63"/>
      <c r="H28" s="63"/>
      <c r="I28" s="63"/>
      <c r="J28" s="63"/>
      <c r="K28" s="63"/>
      <c r="L28" s="63"/>
      <c r="M28" s="63"/>
      <c r="N28" s="63"/>
      <c r="O28" s="64"/>
      <c r="P28" s="64"/>
      <c r="Q28" s="64"/>
      <c r="R28" s="65"/>
      <c r="S28" s="53">
        <f>'4'!H28+'5'!H28</f>
        <v>0</v>
      </c>
      <c r="T28" s="53">
        <f>'4'!K28+'5'!K28</f>
        <v>0</v>
      </c>
      <c r="U28" s="53">
        <f>'4'!L28+'5'!L28</f>
        <v>0</v>
      </c>
      <c r="V28" s="53">
        <f>'4'!M28+'5'!M28</f>
        <v>0</v>
      </c>
      <c r="W28" s="53">
        <f>'4'!N28+'5'!N28</f>
        <v>0</v>
      </c>
      <c r="X28" s="53">
        <f>'4'!H28+'4'!K28+'4'!L28+'4'!M28+'4'!N28+'5'!H28+'5'!K28+'5'!L28+'5'!M28+'5'!N28</f>
        <v>0</v>
      </c>
      <c r="Y28" s="53">
        <f>'4'!D28+'4'!E28+'5'!D28+'5'!E28+'5'!O28+'5'!P28</f>
        <v>0</v>
      </c>
      <c r="Z28" s="53">
        <f>'4'!F28+'4'!G28+'5'!F28+'5'!G28+'5'!O28+'5'!P28</f>
        <v>0</v>
      </c>
      <c r="AA28" s="53">
        <f>'4'!D28+'5'!D28+'5'!O28</f>
        <v>0</v>
      </c>
      <c r="AB28" s="53">
        <f>'4'!E28+'5'!E28+'5'!P28</f>
        <v>0</v>
      </c>
      <c r="AC28" s="53">
        <f>'4'!H28+'4'!K28+'4'!L28+'4'!M28+'4'!N28+'5'!H28+'5'!K28+'5'!L28+'5'!M28+'5'!N28+'5'!O28+'5'!P28</f>
        <v>0</v>
      </c>
      <c r="AD28" s="53">
        <f t="shared" si="0"/>
        <v>0</v>
      </c>
      <c r="AE28" s="53">
        <f t="shared" si="1"/>
        <v>0</v>
      </c>
      <c r="AF28" s="53">
        <f t="shared" si="2"/>
        <v>0</v>
      </c>
    </row>
    <row r="29" spans="1:32" ht="18" customHeight="1">
      <c r="A29" s="60" t="s">
        <v>74</v>
      </c>
      <c r="B29" s="61">
        <v>20</v>
      </c>
      <c r="C29" s="62"/>
      <c r="D29" s="63"/>
      <c r="E29" s="63"/>
      <c r="F29" s="63"/>
      <c r="G29" s="63"/>
      <c r="H29" s="63"/>
      <c r="I29" s="63"/>
      <c r="J29" s="63"/>
      <c r="K29" s="63"/>
      <c r="L29" s="63"/>
      <c r="M29" s="63"/>
      <c r="N29" s="63"/>
      <c r="O29" s="64"/>
      <c r="P29" s="64"/>
      <c r="Q29" s="64"/>
      <c r="R29" s="65"/>
      <c r="S29" s="53">
        <f>'4'!H29+'5'!H29</f>
        <v>0</v>
      </c>
      <c r="T29" s="53">
        <f>'4'!K29+'5'!K29</f>
        <v>0</v>
      </c>
      <c r="U29" s="53">
        <f>'4'!L29+'5'!L29</f>
        <v>0</v>
      </c>
      <c r="V29" s="53">
        <f>'4'!M29+'5'!M29</f>
        <v>0</v>
      </c>
      <c r="W29" s="53">
        <f>'4'!N29+'5'!N29</f>
        <v>0</v>
      </c>
      <c r="X29" s="53">
        <f>'4'!H29+'4'!K29+'4'!L29+'4'!M29+'4'!N29+'5'!H29+'5'!K29+'5'!L29+'5'!M29+'5'!N29</f>
        <v>0</v>
      </c>
      <c r="Y29" s="53">
        <f>'4'!D29+'4'!E29+'5'!D29+'5'!E29+'5'!O29+'5'!P29</f>
        <v>0</v>
      </c>
      <c r="Z29" s="53">
        <f>'4'!F29+'4'!G29+'5'!F29+'5'!G29+'5'!O29+'5'!P29</f>
        <v>0</v>
      </c>
      <c r="AA29" s="53">
        <f>'4'!D29+'5'!D29+'5'!O29</f>
        <v>0</v>
      </c>
      <c r="AB29" s="53">
        <f>'4'!E29+'5'!E29+'5'!P29</f>
        <v>0</v>
      </c>
      <c r="AC29" s="53">
        <f>'4'!H29+'4'!K29+'4'!L29+'4'!M29+'4'!N29+'5'!H29+'5'!K29+'5'!L29+'5'!M29+'5'!N29+'5'!O29+'5'!P29</f>
        <v>0</v>
      </c>
      <c r="AD29" s="53">
        <f t="shared" si="0"/>
        <v>0</v>
      </c>
      <c r="AE29" s="53">
        <f t="shared" si="1"/>
        <v>0</v>
      </c>
      <c r="AF29" s="53">
        <f t="shared" si="2"/>
        <v>0</v>
      </c>
    </row>
    <row r="30" spans="1:32" ht="18" customHeight="1">
      <c r="A30" s="60" t="s">
        <v>74</v>
      </c>
      <c r="B30" s="61">
        <v>21</v>
      </c>
      <c r="C30" s="62"/>
      <c r="D30" s="63"/>
      <c r="E30" s="63"/>
      <c r="F30" s="63"/>
      <c r="G30" s="63"/>
      <c r="H30" s="63"/>
      <c r="I30" s="63"/>
      <c r="J30" s="63"/>
      <c r="K30" s="63"/>
      <c r="L30" s="63"/>
      <c r="M30" s="63"/>
      <c r="N30" s="63"/>
      <c r="O30" s="64"/>
      <c r="P30" s="64"/>
      <c r="Q30" s="64"/>
      <c r="R30" s="65"/>
      <c r="S30" s="53">
        <f>'4'!H30+'5'!H30</f>
        <v>0</v>
      </c>
      <c r="T30" s="53">
        <f>'4'!K30+'5'!K30</f>
        <v>0</v>
      </c>
      <c r="U30" s="53">
        <f>'4'!L30+'5'!L30</f>
        <v>0</v>
      </c>
      <c r="V30" s="53">
        <f>'4'!M30+'5'!M30</f>
        <v>0</v>
      </c>
      <c r="W30" s="53">
        <f>'4'!N30+'5'!N30</f>
        <v>0</v>
      </c>
      <c r="X30" s="53">
        <f>'4'!H30+'4'!K30+'4'!L30+'4'!M30+'4'!N30+'5'!H30+'5'!K30+'5'!L30+'5'!M30+'5'!N30</f>
        <v>0</v>
      </c>
      <c r="Y30" s="53">
        <f>'4'!D30+'4'!E30+'5'!D30+'5'!E30+'5'!O30+'5'!P30</f>
        <v>0</v>
      </c>
      <c r="Z30" s="53">
        <f>'4'!F30+'4'!G30+'5'!F30+'5'!G30+'5'!O30+'5'!P30</f>
        <v>0</v>
      </c>
      <c r="AA30" s="53">
        <f>'4'!D30+'5'!D30+'5'!O30</f>
        <v>0</v>
      </c>
      <c r="AB30" s="53">
        <f>'4'!E30+'5'!E30+'5'!P30</f>
        <v>0</v>
      </c>
      <c r="AC30" s="53">
        <f>'4'!H30+'4'!K30+'4'!L30+'4'!M30+'4'!N30+'5'!H30+'5'!K30+'5'!L30+'5'!M30+'5'!N30+'5'!O30+'5'!P30</f>
        <v>0</v>
      </c>
      <c r="AD30" s="53">
        <f t="shared" si="0"/>
        <v>0</v>
      </c>
      <c r="AE30" s="53">
        <f t="shared" si="1"/>
        <v>0</v>
      </c>
      <c r="AF30" s="53">
        <f t="shared" si="2"/>
        <v>0</v>
      </c>
    </row>
    <row r="31" spans="1:32" ht="18" customHeight="1">
      <c r="A31" s="68" t="s">
        <v>74</v>
      </c>
      <c r="B31" s="69">
        <v>22</v>
      </c>
      <c r="C31" s="70"/>
      <c r="D31" s="71"/>
      <c r="E31" s="71"/>
      <c r="F31" s="71"/>
      <c r="G31" s="71"/>
      <c r="H31" s="71"/>
      <c r="I31" s="71"/>
      <c r="J31" s="71"/>
      <c r="K31" s="71"/>
      <c r="L31" s="71"/>
      <c r="M31" s="71"/>
      <c r="N31" s="71"/>
      <c r="O31" s="72"/>
      <c r="P31" s="72"/>
      <c r="Q31" s="72"/>
      <c r="R31" s="73"/>
      <c r="S31" s="53">
        <f>'4'!H31+'5'!H31</f>
        <v>0</v>
      </c>
      <c r="T31" s="53">
        <f>'4'!K31+'5'!K31</f>
        <v>0</v>
      </c>
      <c r="U31" s="53">
        <f>'4'!L31+'5'!L31</f>
        <v>0</v>
      </c>
      <c r="V31" s="53">
        <f>'4'!M31+'5'!M31</f>
        <v>0</v>
      </c>
      <c r="W31" s="53">
        <f>'4'!N31+'5'!N31</f>
        <v>0</v>
      </c>
      <c r="X31" s="53">
        <f>'4'!H31+'4'!K31+'4'!L31+'4'!M31+'4'!N31+'5'!H31+'5'!K31+'5'!L31+'5'!M31+'5'!N31</f>
        <v>0</v>
      </c>
      <c r="Y31" s="53">
        <f>'4'!D31+'4'!E31+'5'!D31+'5'!E31+'5'!O31+'5'!P31</f>
        <v>0</v>
      </c>
      <c r="Z31" s="53">
        <f>'4'!F31+'4'!G31+'5'!F31+'5'!G31+'5'!O31+'5'!P31</f>
        <v>0</v>
      </c>
      <c r="AA31" s="53">
        <f>'4'!D31+'5'!D31+'5'!O31</f>
        <v>0</v>
      </c>
      <c r="AB31" s="53">
        <f>'4'!E31+'5'!E31+'5'!P31</f>
        <v>0</v>
      </c>
      <c r="AC31" s="53">
        <f>'4'!H31+'4'!K31+'4'!L31+'4'!M31+'4'!N31+'5'!H31+'5'!K31+'5'!L31+'5'!M31+'5'!N31+'5'!O31+'5'!P31</f>
        <v>0</v>
      </c>
      <c r="AD31" s="53">
        <f t="shared" si="0"/>
        <v>0</v>
      </c>
      <c r="AE31" s="53">
        <f t="shared" si="1"/>
        <v>0</v>
      </c>
      <c r="AF31" s="53">
        <f t="shared" si="2"/>
        <v>0</v>
      </c>
    </row>
    <row r="32" spans="1:32" ht="4.5" customHeight="1"/>
    <row r="33" spans="1:18" ht="25.5" customHeight="1">
      <c r="A33" s="291" t="s">
        <v>76</v>
      </c>
      <c r="B33" s="291"/>
      <c r="C33" s="291"/>
      <c r="D33" s="291"/>
      <c r="E33" s="291"/>
      <c r="F33" s="291"/>
      <c r="G33" s="291"/>
      <c r="H33" s="291"/>
      <c r="I33" s="291"/>
      <c r="J33" s="291"/>
      <c r="K33" s="291"/>
      <c r="L33" s="291"/>
      <c r="M33" s="291"/>
      <c r="N33" s="291"/>
      <c r="O33" s="291"/>
      <c r="P33" s="291"/>
      <c r="Q33" s="291"/>
      <c r="R33" s="291"/>
    </row>
  </sheetData>
  <sheetProtection password="83B8" sheet="1" formatCells="0" selectLockedCells="1" autoFilter="0"/>
  <mergeCells count="22">
    <mergeCell ref="A33:R33"/>
    <mergeCell ref="G5:L5"/>
    <mergeCell ref="I6:J6"/>
    <mergeCell ref="A3:A8"/>
    <mergeCell ref="C3:N3"/>
    <mergeCell ref="C7:D7"/>
    <mergeCell ref="I7:J7"/>
    <mergeCell ref="G7:H7"/>
    <mergeCell ref="M7:N7"/>
    <mergeCell ref="K7:L7"/>
    <mergeCell ref="E7:F7"/>
    <mergeCell ref="M4:N6"/>
    <mergeCell ref="B2:R2"/>
    <mergeCell ref="C4:D6"/>
    <mergeCell ref="E4:L4"/>
    <mergeCell ref="O3:R4"/>
    <mergeCell ref="E5:F6"/>
    <mergeCell ref="Q5:R7"/>
    <mergeCell ref="O5:P7"/>
    <mergeCell ref="G6:H6"/>
    <mergeCell ref="B3:B8"/>
    <mergeCell ref="K6:L6"/>
  </mergeCells>
  <conditionalFormatting sqref="C10">
    <cfRule type="cellIs" dxfId="729" priority="178" stopIfTrue="1" operator="notEqual">
      <formula>$E$10+$G$10+$I$10+$K$10+$M$10</formula>
    </cfRule>
    <cfRule type="expression" dxfId="728" priority="179" stopIfTrue="1">
      <formula>($C$10+$D$10)&lt;$X$10</formula>
    </cfRule>
    <cfRule type="cellIs" dxfId="727" priority="177" stopIfTrue="1" operator="notEqual">
      <formula>SUM($C$11:$C$31)</formula>
    </cfRule>
  </conditionalFormatting>
  <conditionalFormatting sqref="C11">
    <cfRule type="cellIs" dxfId="726" priority="6" stopIfTrue="1" operator="notEqual">
      <formula>$E$11+$G$11+$I$11+$K$11+$M$11</formula>
    </cfRule>
    <cfRule type="expression" dxfId="725" priority="7" stopIfTrue="1">
      <formula>($C$11+$D$11)&lt;$X$11</formula>
    </cfRule>
  </conditionalFormatting>
  <conditionalFormatting sqref="C12">
    <cfRule type="cellIs" dxfId="724" priority="8" stopIfTrue="1" operator="notEqual">
      <formula>$E$12+$G$12+$I$12+$K$12+$M$12</formula>
    </cfRule>
    <cfRule type="expression" dxfId="723" priority="9" stopIfTrue="1">
      <formula>($C$12+$D$12)&lt;$X$12</formula>
    </cfRule>
  </conditionalFormatting>
  <conditionalFormatting sqref="C13">
    <cfRule type="cellIs" dxfId="722" priority="10" stopIfTrue="1" operator="notEqual">
      <formula>$E$13+$G$13+$I$13+$K$13+$M$13</formula>
    </cfRule>
    <cfRule type="expression" dxfId="721" priority="11" stopIfTrue="1">
      <formula>($C$13+$D$13)&lt;$X$13</formula>
    </cfRule>
  </conditionalFormatting>
  <conditionalFormatting sqref="C14">
    <cfRule type="cellIs" dxfId="720" priority="12" stopIfTrue="1" operator="notEqual">
      <formula>$E$14+$G$14+$I$14+$K$14+$M$14</formula>
    </cfRule>
    <cfRule type="expression" dxfId="719" priority="13" stopIfTrue="1">
      <formula>($C$14+$D$14)&lt;$X$14</formula>
    </cfRule>
  </conditionalFormatting>
  <conditionalFormatting sqref="C15">
    <cfRule type="cellIs" dxfId="718" priority="14" stopIfTrue="1" operator="notEqual">
      <formula>$E$15+$G$15+$I$15+$K$15+$M$15</formula>
    </cfRule>
    <cfRule type="expression" dxfId="717" priority="15" stopIfTrue="1">
      <formula>($C$15+$D$15)&lt;$X$15</formula>
    </cfRule>
  </conditionalFormatting>
  <conditionalFormatting sqref="C16">
    <cfRule type="expression" dxfId="716" priority="17" stopIfTrue="1">
      <formula>($C$16+$D$16)&lt;$X$16</formula>
    </cfRule>
    <cfRule type="cellIs" dxfId="715" priority="16" stopIfTrue="1" operator="notEqual">
      <formula>$E$16+$G$16+$I$16+$K$16+$M$16</formula>
    </cfRule>
  </conditionalFormatting>
  <conditionalFormatting sqref="C17">
    <cfRule type="cellIs" dxfId="714" priority="18" stopIfTrue="1" operator="notEqual">
      <formula>$E$17+$G$17+$I$17+$K$17+$M$17</formula>
    </cfRule>
    <cfRule type="expression" dxfId="713" priority="19" stopIfTrue="1">
      <formula>($C$17+$D$17)&lt;$X$17</formula>
    </cfRule>
  </conditionalFormatting>
  <conditionalFormatting sqref="C18">
    <cfRule type="cellIs" dxfId="712" priority="20" stopIfTrue="1" operator="notEqual">
      <formula>$E$18+$G$18+$I$18+$K$18+$M$18</formula>
    </cfRule>
    <cfRule type="expression" dxfId="711" priority="21" stopIfTrue="1">
      <formula>($C$18+$D$18)&lt;$X$18</formula>
    </cfRule>
  </conditionalFormatting>
  <conditionalFormatting sqref="C19">
    <cfRule type="cellIs" dxfId="710" priority="22" stopIfTrue="1" operator="notEqual">
      <formula>$E$19+$G$19+$I$19+$K$19+$M$19</formula>
    </cfRule>
    <cfRule type="expression" dxfId="709" priority="23" stopIfTrue="1">
      <formula>($C$19+$D$19)&lt;$X$19</formula>
    </cfRule>
  </conditionalFormatting>
  <conditionalFormatting sqref="C20">
    <cfRule type="cellIs" dxfId="708" priority="24" stopIfTrue="1" operator="notEqual">
      <formula>$E$20+$G$20+$I$20+$K$20+$M$20</formula>
    </cfRule>
    <cfRule type="expression" dxfId="707" priority="25" stopIfTrue="1">
      <formula>($C$20+$D$20)&lt;$X$20</formula>
    </cfRule>
  </conditionalFormatting>
  <conditionalFormatting sqref="C21">
    <cfRule type="cellIs" dxfId="706" priority="180" stopIfTrue="1" operator="notEqual">
      <formula>$E$21+$G$21+$I$21+$K$21+$M$21</formula>
    </cfRule>
    <cfRule type="expression" dxfId="705" priority="181" stopIfTrue="1">
      <formula>($C$21+$D$21)&lt;$X$21</formula>
    </cfRule>
  </conditionalFormatting>
  <conditionalFormatting sqref="C22">
    <cfRule type="cellIs" dxfId="704" priority="193" stopIfTrue="1" operator="notEqual">
      <formula>$E$22+$G$22+$I$22+$K$22+$M$22</formula>
    </cfRule>
    <cfRule type="expression" dxfId="703" priority="194" stopIfTrue="1">
      <formula>($C$22+$D$22)&lt;$X$22</formula>
    </cfRule>
  </conditionalFormatting>
  <conditionalFormatting sqref="C23">
    <cfRule type="expression" dxfId="702" priority="200" stopIfTrue="1">
      <formula>($C$23+$D$23)&lt;$X$23</formula>
    </cfRule>
    <cfRule type="cellIs" dxfId="701" priority="199" stopIfTrue="1" operator="notEqual">
      <formula>$E$23+$G$23+$I$23+$K$23+$M$23</formula>
    </cfRule>
  </conditionalFormatting>
  <conditionalFormatting sqref="C24">
    <cfRule type="cellIs" dxfId="700" priority="201" stopIfTrue="1" operator="notEqual">
      <formula>$E$24+$G$24+$I$24+$K$24+$M$24</formula>
    </cfRule>
    <cfRule type="expression" dxfId="699" priority="202" stopIfTrue="1">
      <formula>($C$24+$D$24)&lt;$X$24</formula>
    </cfRule>
  </conditionalFormatting>
  <conditionalFormatting sqref="C25">
    <cfRule type="cellIs" dxfId="698" priority="203" stopIfTrue="1" operator="notEqual">
      <formula>$E$25+$G$25+$I$25+$K$25+$M$25</formula>
    </cfRule>
    <cfRule type="expression" dxfId="697" priority="204" stopIfTrue="1">
      <formula>($C$25+$D$25)&lt;$X$25</formula>
    </cfRule>
  </conditionalFormatting>
  <conditionalFormatting sqref="C26">
    <cfRule type="cellIs" dxfId="696" priority="205" stopIfTrue="1" operator="notEqual">
      <formula>$E$26+$G$26+$I$26+$K$26+$M$26</formula>
    </cfRule>
    <cfRule type="expression" dxfId="695" priority="206" stopIfTrue="1">
      <formula>($C$26+$D$26)&lt;$X$26</formula>
    </cfRule>
  </conditionalFormatting>
  <conditionalFormatting sqref="C27">
    <cfRule type="cellIs" dxfId="694" priority="195" stopIfTrue="1" operator="notEqual">
      <formula>$E$27+$G$27+$I$27+$K$27+$M$27</formula>
    </cfRule>
    <cfRule type="expression" dxfId="693" priority="196" stopIfTrue="1">
      <formula>($C$27+$D$27)&lt;$X$27</formula>
    </cfRule>
  </conditionalFormatting>
  <conditionalFormatting sqref="C28">
    <cfRule type="cellIs" dxfId="692" priority="197" stopIfTrue="1" operator="notEqual">
      <formula>$E$28+$G$28+$I$28+$K$28+$M$28</formula>
    </cfRule>
    <cfRule type="expression" dxfId="691" priority="198" stopIfTrue="1">
      <formula>($C$28+$D$28)&lt;$X$28</formula>
    </cfRule>
  </conditionalFormatting>
  <conditionalFormatting sqref="C29">
    <cfRule type="cellIs" dxfId="690" priority="26" stopIfTrue="1" operator="notEqual">
      <formula>$E$29+$G$29+$I$29+$K$29+$M$29</formula>
    </cfRule>
    <cfRule type="expression" dxfId="689" priority="27" stopIfTrue="1">
      <formula>($C$29+$D$29)&lt;$X$29</formula>
    </cfRule>
  </conditionalFormatting>
  <conditionalFormatting sqref="C30">
    <cfRule type="expression" dxfId="688" priority="29" stopIfTrue="1">
      <formula>($C$30+$D$30)&lt;$X$30</formula>
    </cfRule>
    <cfRule type="cellIs" dxfId="687" priority="28" stopIfTrue="1" operator="notEqual">
      <formula>$E$30+$G$30+$I$30+$K$30+$M$30</formula>
    </cfRule>
  </conditionalFormatting>
  <conditionalFormatting sqref="C31">
    <cfRule type="cellIs" dxfId="686" priority="285" stopIfTrue="1" operator="notEqual">
      <formula>$E$31+$G$31+$I$31+$K$31+$M$31</formula>
    </cfRule>
    <cfRule type="expression" dxfId="685" priority="286" stopIfTrue="1">
      <formula>($C$31+$D$31)&lt;$X$31</formula>
    </cfRule>
  </conditionalFormatting>
  <conditionalFormatting sqref="D10">
    <cfRule type="cellIs" dxfId="684" priority="265" stopIfTrue="1" operator="notEqual">
      <formula>$F$10+$H$10+$J$10+$L$10+$N$10</formula>
    </cfRule>
    <cfRule type="cellIs" dxfId="683" priority="264" stopIfTrue="1" operator="notEqual">
      <formula>SUM($D$11:$D$31)</formula>
    </cfRule>
    <cfRule type="expression" dxfId="682" priority="266" stopIfTrue="1">
      <formula>($C$10+$D$10)&gt;$AC$10</formula>
    </cfRule>
  </conditionalFormatting>
  <conditionalFormatting sqref="D11">
    <cfRule type="expression" dxfId="681" priority="150" stopIfTrue="1">
      <formula>($C$11+$D$11)&gt;$AC$11</formula>
    </cfRule>
    <cfRule type="cellIs" dxfId="680" priority="149" stopIfTrue="1" operator="notEqual">
      <formula>$F$11+$H$11+$J$11+$L$11+$N$11</formula>
    </cfRule>
  </conditionalFormatting>
  <conditionalFormatting sqref="D12">
    <cfRule type="cellIs" dxfId="679" priority="151" stopIfTrue="1" operator="notEqual">
      <formula>$F$12+$H$12+$J$12+$L$12+$N$12</formula>
    </cfRule>
    <cfRule type="expression" dxfId="678" priority="152" stopIfTrue="1">
      <formula>($C$12+$D$12)&gt;$AC$12</formula>
    </cfRule>
  </conditionalFormatting>
  <conditionalFormatting sqref="D13">
    <cfRule type="cellIs" dxfId="677" priority="153" stopIfTrue="1" operator="notEqual">
      <formula>$F$13+$H$13+$J$13+$L$13+$N$13</formula>
    </cfRule>
    <cfRule type="expression" dxfId="676" priority="154" stopIfTrue="1">
      <formula>($C$13+$D$13)&gt;$AC$13</formula>
    </cfRule>
  </conditionalFormatting>
  <conditionalFormatting sqref="D14">
    <cfRule type="cellIs" dxfId="675" priority="155" stopIfTrue="1" operator="notEqual">
      <formula>$F$14+$H$14+$J$14+$L$14+$N$14</formula>
    </cfRule>
    <cfRule type="expression" dxfId="674" priority="156" stopIfTrue="1">
      <formula>($C$14+$D$14)&gt;$AC$14</formula>
    </cfRule>
  </conditionalFormatting>
  <conditionalFormatting sqref="D15">
    <cfRule type="cellIs" dxfId="673" priority="157" stopIfTrue="1" operator="notEqual">
      <formula>$F$15+$H$15+$J$15+$L$15+$N$15</formula>
    </cfRule>
    <cfRule type="expression" dxfId="672" priority="158" stopIfTrue="1">
      <formula>($C$15+$D$15)&gt;$AC$15</formula>
    </cfRule>
  </conditionalFormatting>
  <conditionalFormatting sqref="D16">
    <cfRule type="cellIs" dxfId="671" priority="159" stopIfTrue="1" operator="notEqual">
      <formula>$F$16+$H$16+$J$16+$L$16+$N$16</formula>
    </cfRule>
    <cfRule type="expression" dxfId="670" priority="160" stopIfTrue="1">
      <formula>($C$16+$D$16)&gt;$AC$16</formula>
    </cfRule>
  </conditionalFormatting>
  <conditionalFormatting sqref="D17">
    <cfRule type="cellIs" dxfId="669" priority="161" stopIfTrue="1" operator="notEqual">
      <formula>$F$17+$H$17+$J$17+$L$17+$N$17</formula>
    </cfRule>
    <cfRule type="expression" dxfId="668" priority="162" stopIfTrue="1">
      <formula>($C$17+$D$17)&gt;$AC$17</formula>
    </cfRule>
  </conditionalFormatting>
  <conditionalFormatting sqref="D18">
    <cfRule type="cellIs" dxfId="667" priority="163" stopIfTrue="1" operator="notEqual">
      <formula>$F$18+$H$18+$J$18+$L$18+$N$18</formula>
    </cfRule>
    <cfRule type="expression" dxfId="666" priority="164" stopIfTrue="1">
      <formula>($C$18+$D$18)&gt;$AC$18</formula>
    </cfRule>
  </conditionalFormatting>
  <conditionalFormatting sqref="D19">
    <cfRule type="expression" dxfId="665" priority="166" stopIfTrue="1">
      <formula>($C$19+$D$19)&gt;$AC$19</formula>
    </cfRule>
    <cfRule type="cellIs" dxfId="664" priority="165" stopIfTrue="1" operator="notEqual">
      <formula>$F$19+$H$19+$J$19+$L$19+$N$19</formula>
    </cfRule>
  </conditionalFormatting>
  <conditionalFormatting sqref="D20">
    <cfRule type="cellIs" dxfId="663" priority="167" stopIfTrue="1" operator="notEqual">
      <formula>$F$20+$H$20+$J$20+$L$20+$N$20</formula>
    </cfRule>
    <cfRule type="expression" dxfId="662" priority="168" stopIfTrue="1">
      <formula>($C$20+$D$20)&gt;$AC$20</formula>
    </cfRule>
  </conditionalFormatting>
  <conditionalFormatting sqref="D21">
    <cfRule type="cellIs" dxfId="661" priority="182" stopIfTrue="1" operator="notEqual">
      <formula>$F$21+$H$21+$J$21+$L$21+$N$21</formula>
    </cfRule>
    <cfRule type="expression" dxfId="660" priority="183" stopIfTrue="1">
      <formula>($C$21+$D$21)&gt;$AC$21</formula>
    </cfRule>
  </conditionalFormatting>
  <conditionalFormatting sqref="D22">
    <cfRule type="expression" dxfId="659" priority="288" stopIfTrue="1">
      <formula>($C$22+$D$22)&gt;$AC$22</formula>
    </cfRule>
    <cfRule type="cellIs" dxfId="658" priority="287" stopIfTrue="1" operator="notEqual">
      <formula>$F$22+$H$22+$J$22+$L$22+$N$22</formula>
    </cfRule>
  </conditionalFormatting>
  <conditionalFormatting sqref="D23">
    <cfRule type="expression" dxfId="657" priority="208" stopIfTrue="1">
      <formula>($C$23+$D$23)&gt;$AC$23</formula>
    </cfRule>
    <cfRule type="cellIs" dxfId="656" priority="207" stopIfTrue="1" operator="notEqual">
      <formula>$F$23+$H$23+$J$23+$L$23+$N$23</formula>
    </cfRule>
  </conditionalFormatting>
  <conditionalFormatting sqref="D24">
    <cfRule type="expression" dxfId="655" priority="210" stopIfTrue="1">
      <formula>($C$24+$D$24)&gt;$AC$24</formula>
    </cfRule>
    <cfRule type="cellIs" dxfId="654" priority="209" stopIfTrue="1" operator="notEqual">
      <formula>$F$24+$H$24+$J$24+$L$24+$N$24</formula>
    </cfRule>
  </conditionalFormatting>
  <conditionalFormatting sqref="D25">
    <cfRule type="expression" dxfId="653" priority="212" stopIfTrue="1">
      <formula>($C$25+$D$25)&gt;$AC$25</formula>
    </cfRule>
    <cfRule type="cellIs" dxfId="652" priority="211" stopIfTrue="1" operator="notEqual">
      <formula>$F$25+$H$25+$J$25+$L$25+$N$25</formula>
    </cfRule>
  </conditionalFormatting>
  <conditionalFormatting sqref="D26">
    <cfRule type="expression" dxfId="651" priority="214" stopIfTrue="1">
      <formula>($C$26+$D$26)&gt;$AC$26</formula>
    </cfRule>
    <cfRule type="cellIs" dxfId="650" priority="213" stopIfTrue="1" operator="notEqual">
      <formula>$F$26+$H$26+$J$26+$L$26+$N$26</formula>
    </cfRule>
  </conditionalFormatting>
  <conditionalFormatting sqref="D27">
    <cfRule type="expression" dxfId="649" priority="216" stopIfTrue="1">
      <formula>($C$27+$D$27)&gt;$AC$27</formula>
    </cfRule>
    <cfRule type="cellIs" dxfId="648" priority="215" stopIfTrue="1" operator="notEqual">
      <formula>$F$27+$H$27+$J$27+$L$27+$N$27</formula>
    </cfRule>
  </conditionalFormatting>
  <conditionalFormatting sqref="D28">
    <cfRule type="cellIs" dxfId="647" priority="169" stopIfTrue="1" operator="notEqual">
      <formula>$F$28+$H$28+$J$28+$L$28+$N$28</formula>
    </cfRule>
    <cfRule type="expression" dxfId="646" priority="170" stopIfTrue="1">
      <formula>($C$28+$D$28)&gt;$AC$28</formula>
    </cfRule>
  </conditionalFormatting>
  <conditionalFormatting sqref="D29">
    <cfRule type="expression" dxfId="645" priority="172" stopIfTrue="1">
      <formula>($C$29+$D$29)&gt;$AC$29</formula>
    </cfRule>
    <cfRule type="cellIs" dxfId="644" priority="171" stopIfTrue="1" operator="notEqual">
      <formula>$F$29+$H$29+$J$29+$L$29+$N$29</formula>
    </cfRule>
  </conditionalFormatting>
  <conditionalFormatting sqref="D30">
    <cfRule type="expression" dxfId="643" priority="174" stopIfTrue="1">
      <formula>($C$30+$D$30)&gt;$AC$30</formula>
    </cfRule>
    <cfRule type="cellIs" dxfId="642" priority="173" stopIfTrue="1" operator="notEqual">
      <formula>$F$30+$H$30+$J$30+$L$30+$N$30</formula>
    </cfRule>
  </conditionalFormatting>
  <conditionalFormatting sqref="D31">
    <cfRule type="expression" dxfId="641" priority="176" stopIfTrue="1">
      <formula>($C$31+$D$31)&gt;$AC$31</formula>
    </cfRule>
    <cfRule type="cellIs" dxfId="640" priority="175" stopIfTrue="1" operator="notEqual">
      <formula>$F$31+$H$31+$J$31+$L$31+$N$31</formula>
    </cfRule>
  </conditionalFormatting>
  <conditionalFormatting sqref="E10">
    <cfRule type="expression" dxfId="639" priority="268" stopIfTrue="1">
      <formula>($E$10+$F$10)&lt;$S$10</formula>
    </cfRule>
    <cfRule type="cellIs" dxfId="638" priority="267" stopIfTrue="1" operator="notEqual">
      <formula>SUM($E$11:$E$31)</formula>
    </cfRule>
  </conditionalFormatting>
  <conditionalFormatting sqref="E11">
    <cfRule type="expression" dxfId="637" priority="30" stopIfTrue="1">
      <formula>($E$11+$F$11)&lt;$S$11</formula>
    </cfRule>
  </conditionalFormatting>
  <conditionalFormatting sqref="E12">
    <cfRule type="expression" dxfId="636" priority="31" stopIfTrue="1">
      <formula>($E$12+$F$12)&lt;$S$12</formula>
    </cfRule>
  </conditionalFormatting>
  <conditionalFormatting sqref="E13">
    <cfRule type="expression" dxfId="635" priority="32" stopIfTrue="1">
      <formula>($E$13+$F$13)&lt;$S$13</formula>
    </cfRule>
  </conditionalFormatting>
  <conditionalFormatting sqref="E14">
    <cfRule type="expression" dxfId="634" priority="33" stopIfTrue="1">
      <formula>($E$14+$F$14)&lt;$S$14</formula>
    </cfRule>
  </conditionalFormatting>
  <conditionalFormatting sqref="E15">
    <cfRule type="expression" dxfId="633" priority="34" stopIfTrue="1">
      <formula>($E$15+$F$15)&lt;$S$15</formula>
    </cfRule>
  </conditionalFormatting>
  <conditionalFormatting sqref="E16">
    <cfRule type="expression" dxfId="632" priority="35" stopIfTrue="1">
      <formula>($E$16+$F$16)&lt;$S$16</formula>
    </cfRule>
  </conditionalFormatting>
  <conditionalFormatting sqref="E17">
    <cfRule type="expression" dxfId="631" priority="36" stopIfTrue="1">
      <formula>($E$17+$F$17)&lt;$S$17</formula>
    </cfRule>
  </conditionalFormatting>
  <conditionalFormatting sqref="E18">
    <cfRule type="expression" dxfId="630" priority="37" stopIfTrue="1">
      <formula>($E$18+$F$18)&lt;$S$18</formula>
    </cfRule>
  </conditionalFormatting>
  <conditionalFormatting sqref="E19">
    <cfRule type="expression" dxfId="629" priority="38" stopIfTrue="1">
      <formula>($E$19+$F$19)&lt;$S$19</formula>
    </cfRule>
  </conditionalFormatting>
  <conditionalFormatting sqref="E20">
    <cfRule type="expression" dxfId="628" priority="289" stopIfTrue="1">
      <formula>($E$20+$F$20)&lt;$S$20</formula>
    </cfRule>
  </conditionalFormatting>
  <conditionalFormatting sqref="E21">
    <cfRule type="expression" dxfId="627" priority="184" stopIfTrue="1">
      <formula>($E$21+$F$21)&lt;$S$21</formula>
    </cfRule>
  </conditionalFormatting>
  <conditionalFormatting sqref="E22">
    <cfRule type="expression" dxfId="626" priority="217" stopIfTrue="1">
      <formula>($E$22+$F$22)&lt;$S$22</formula>
    </cfRule>
  </conditionalFormatting>
  <conditionalFormatting sqref="E23">
    <cfRule type="expression" dxfId="625" priority="218" stopIfTrue="1">
      <formula>($E$23+$F$23)&lt;$S$23</formula>
    </cfRule>
  </conditionalFormatting>
  <conditionalFormatting sqref="E24">
    <cfRule type="expression" dxfId="624" priority="219" stopIfTrue="1">
      <formula>($E$24+$F$24)&lt;$S$24</formula>
    </cfRule>
  </conditionalFormatting>
  <conditionalFormatting sqref="E25">
    <cfRule type="expression" dxfId="623" priority="220" stopIfTrue="1">
      <formula>($E$25+$F$25)&lt;$S$25</formula>
    </cfRule>
  </conditionalFormatting>
  <conditionalFormatting sqref="E26">
    <cfRule type="expression" dxfId="622" priority="221" stopIfTrue="1">
      <formula>($E$26+$F$26)&lt;$S$26</formula>
    </cfRule>
  </conditionalFormatting>
  <conditionalFormatting sqref="E27">
    <cfRule type="expression" dxfId="621" priority="222" stopIfTrue="1">
      <formula>($E$27+$F$27)&lt;$S$27</formula>
    </cfRule>
  </conditionalFormatting>
  <conditionalFormatting sqref="E28">
    <cfRule type="expression" dxfId="620" priority="290" stopIfTrue="1">
      <formula>($E$28+$F$28)&lt;$S$28</formula>
    </cfRule>
  </conditionalFormatting>
  <conditionalFormatting sqref="E29">
    <cfRule type="expression" dxfId="619" priority="39" stopIfTrue="1">
      <formula>($E$29+$F$29)&lt;$S$29</formula>
    </cfRule>
  </conditionalFormatting>
  <conditionalFormatting sqref="E30">
    <cfRule type="expression" dxfId="618" priority="40" stopIfTrue="1">
      <formula>($E$30+$F$30)&lt;$S$30</formula>
    </cfRule>
  </conditionalFormatting>
  <conditionalFormatting sqref="E31">
    <cfRule type="expression" dxfId="617" priority="41" stopIfTrue="1">
      <formula>($E$31+$F$31)&lt;$S$31</formula>
    </cfRule>
  </conditionalFormatting>
  <conditionalFormatting sqref="F10">
    <cfRule type="cellIs" dxfId="616" priority="1" stopIfTrue="1" operator="notEqual">
      <formula>SUM($F$11:$F$31)</formula>
    </cfRule>
  </conditionalFormatting>
  <conditionalFormatting sqref="G10">
    <cfRule type="expression" dxfId="615" priority="270" stopIfTrue="1">
      <formula>($G$10+$H$10)&lt;$T$10</formula>
    </cfRule>
    <cfRule type="cellIs" dxfId="614" priority="269" stopIfTrue="1" operator="notEqual">
      <formula>SUM($G$11:$G$31)</formula>
    </cfRule>
  </conditionalFormatting>
  <conditionalFormatting sqref="G11">
    <cfRule type="expression" dxfId="613" priority="42" stopIfTrue="1">
      <formula>($G$11+$H$11)&lt;$T$11</formula>
    </cfRule>
  </conditionalFormatting>
  <conditionalFormatting sqref="G12">
    <cfRule type="expression" dxfId="612" priority="43" stopIfTrue="1">
      <formula>($G$12+$H$12)&lt;$T$12</formula>
    </cfRule>
  </conditionalFormatting>
  <conditionalFormatting sqref="G13">
    <cfRule type="expression" dxfId="611" priority="44" stopIfTrue="1">
      <formula>($G$13+$H$13)&lt;$T$13</formula>
    </cfRule>
  </conditionalFormatting>
  <conditionalFormatting sqref="G14">
    <cfRule type="expression" dxfId="610" priority="45" stopIfTrue="1">
      <formula>($G$14+$H$14)&lt;$T$14</formula>
    </cfRule>
  </conditionalFormatting>
  <conditionalFormatting sqref="G15">
    <cfRule type="expression" dxfId="609" priority="46" stopIfTrue="1">
      <formula>($G$15+$H$15)&lt;$T$15</formula>
    </cfRule>
  </conditionalFormatting>
  <conditionalFormatting sqref="G16">
    <cfRule type="expression" dxfId="608" priority="47" stopIfTrue="1">
      <formula>($G$16+$H$16)&lt;$T$16</formula>
    </cfRule>
  </conditionalFormatting>
  <conditionalFormatting sqref="G17">
    <cfRule type="expression" dxfId="607" priority="48" stopIfTrue="1">
      <formula>($G$17+$H$17)&lt;$T$17</formula>
    </cfRule>
  </conditionalFormatting>
  <conditionalFormatting sqref="G18">
    <cfRule type="expression" dxfId="606" priority="49" stopIfTrue="1">
      <formula>($G$18+$H$18)&lt;$T$18</formula>
    </cfRule>
  </conditionalFormatting>
  <conditionalFormatting sqref="G19">
    <cfRule type="expression" dxfId="605" priority="50" stopIfTrue="1">
      <formula>($G$19+$H$19)&lt;$T$19</formula>
    </cfRule>
  </conditionalFormatting>
  <conditionalFormatting sqref="G20">
    <cfRule type="expression" dxfId="604" priority="51" stopIfTrue="1">
      <formula>($G$20+$H$20)&lt;$T$20</formula>
    </cfRule>
  </conditionalFormatting>
  <conditionalFormatting sqref="G21">
    <cfRule type="expression" dxfId="603" priority="185" stopIfTrue="1">
      <formula>($G$21+$H$21)&lt;$T$21</formula>
    </cfRule>
  </conditionalFormatting>
  <conditionalFormatting sqref="G22">
    <cfRule type="expression" dxfId="602" priority="223" stopIfTrue="1">
      <formula>($G$22+$H$22)&lt;$T$22</formula>
    </cfRule>
  </conditionalFormatting>
  <conditionalFormatting sqref="G23">
    <cfRule type="expression" dxfId="601" priority="224" stopIfTrue="1">
      <formula>($G$23+$H$23)&lt;$T$23</formula>
    </cfRule>
  </conditionalFormatting>
  <conditionalFormatting sqref="G24">
    <cfRule type="expression" dxfId="600" priority="225" stopIfTrue="1">
      <formula>($G$24+$H$24)&lt;$T$24</formula>
    </cfRule>
  </conditionalFormatting>
  <conditionalFormatting sqref="G25">
    <cfRule type="expression" dxfId="599" priority="226" stopIfTrue="1">
      <formula>($G$25+$H$25)&lt;$T$25</formula>
    </cfRule>
  </conditionalFormatting>
  <conditionalFormatting sqref="G26">
    <cfRule type="expression" dxfId="598" priority="227" stopIfTrue="1">
      <formula>($G$26+$H$26)&lt;$T$26</formula>
    </cfRule>
  </conditionalFormatting>
  <conditionalFormatting sqref="G27">
    <cfRule type="expression" dxfId="597" priority="228" stopIfTrue="1">
      <formula>($G$27+$H$27)&lt;$T$27</formula>
    </cfRule>
  </conditionalFormatting>
  <conditionalFormatting sqref="G28">
    <cfRule type="expression" dxfId="596" priority="52" stopIfTrue="1">
      <formula>($G$28+$H$28)&lt;$T$28</formula>
    </cfRule>
  </conditionalFormatting>
  <conditionalFormatting sqref="G29">
    <cfRule type="expression" dxfId="595" priority="53" stopIfTrue="1">
      <formula>($G$29+$H$29)&lt;$T$29</formula>
    </cfRule>
  </conditionalFormatting>
  <conditionalFormatting sqref="G30">
    <cfRule type="expression" dxfId="594" priority="54" stopIfTrue="1">
      <formula>($G$30+$H$30)&lt;$T$30</formula>
    </cfRule>
  </conditionalFormatting>
  <conditionalFormatting sqref="G31">
    <cfRule type="expression" dxfId="593" priority="55" stopIfTrue="1">
      <formula>($G$31+$H$31)&lt;$T$31</formula>
    </cfRule>
  </conditionalFormatting>
  <conditionalFormatting sqref="H10">
    <cfRule type="cellIs" dxfId="592" priority="2" stopIfTrue="1" operator="notEqual">
      <formula>SUM($H$11:$H$31)</formula>
    </cfRule>
  </conditionalFormatting>
  <conditionalFormatting sqref="I10">
    <cfRule type="expression" dxfId="591" priority="272" stopIfTrue="1">
      <formula>($I$10+$J$10)&lt;$U$10</formula>
    </cfRule>
    <cfRule type="cellIs" dxfId="590" priority="271" stopIfTrue="1" operator="notEqual">
      <formula>SUM($I$11:$I$31)</formula>
    </cfRule>
  </conditionalFormatting>
  <conditionalFormatting sqref="I11">
    <cfRule type="expression" dxfId="589" priority="56" stopIfTrue="1">
      <formula>($I$11+$J$11)&lt;$U$11</formula>
    </cfRule>
  </conditionalFormatting>
  <conditionalFormatting sqref="I12">
    <cfRule type="expression" dxfId="588" priority="57" stopIfTrue="1">
      <formula>($I$12+$J$12)&lt;$U$12</formula>
    </cfRule>
  </conditionalFormatting>
  <conditionalFormatting sqref="I13">
    <cfRule type="expression" dxfId="587" priority="58" stopIfTrue="1">
      <formula>($I$13+$J$13)&lt;$U$13</formula>
    </cfRule>
  </conditionalFormatting>
  <conditionalFormatting sqref="I14">
    <cfRule type="expression" dxfId="586" priority="59" stopIfTrue="1">
      <formula>($I$14+$J$14)&lt;$U$14</formula>
    </cfRule>
  </conditionalFormatting>
  <conditionalFormatting sqref="I15">
    <cfRule type="expression" dxfId="585" priority="60" stopIfTrue="1">
      <formula>($I$15+$J$15)&lt;$U$15</formula>
    </cfRule>
  </conditionalFormatting>
  <conditionalFormatting sqref="I16">
    <cfRule type="expression" dxfId="584" priority="61" stopIfTrue="1">
      <formula>($I$16+$J$16)&lt;$U$16</formula>
    </cfRule>
  </conditionalFormatting>
  <conditionalFormatting sqref="I17">
    <cfRule type="expression" dxfId="583" priority="62" stopIfTrue="1">
      <formula>($I$17+$J$17)&lt;$U$17</formula>
    </cfRule>
  </conditionalFormatting>
  <conditionalFormatting sqref="I18">
    <cfRule type="expression" dxfId="582" priority="63" stopIfTrue="1">
      <formula>($I$18+$J$18)&lt;$U$18</formula>
    </cfRule>
  </conditionalFormatting>
  <conditionalFormatting sqref="I19">
    <cfRule type="expression" dxfId="581" priority="64" stopIfTrue="1">
      <formula>($I$19+$J$19)&lt;$U$19</formula>
    </cfRule>
  </conditionalFormatting>
  <conditionalFormatting sqref="I20">
    <cfRule type="expression" dxfId="580" priority="65" stopIfTrue="1">
      <formula>($I$20+$J$20)&lt;$U$20</formula>
    </cfRule>
  </conditionalFormatting>
  <conditionalFormatting sqref="I21">
    <cfRule type="expression" dxfId="579" priority="186" stopIfTrue="1">
      <formula>($I$21+$J$21)&lt;$U$21</formula>
    </cfRule>
  </conditionalFormatting>
  <conditionalFormatting sqref="I22">
    <cfRule type="expression" dxfId="578" priority="229" stopIfTrue="1">
      <formula>($I$22+$J$22)&lt;$U$22</formula>
    </cfRule>
  </conditionalFormatting>
  <conditionalFormatting sqref="I23">
    <cfRule type="expression" dxfId="577" priority="230" stopIfTrue="1">
      <formula>($I$23+$J$23)&lt;$U$23</formula>
    </cfRule>
  </conditionalFormatting>
  <conditionalFormatting sqref="I24">
    <cfRule type="expression" dxfId="576" priority="231" stopIfTrue="1">
      <formula>($I$24+$J$24)&lt;$U$24</formula>
    </cfRule>
  </conditionalFormatting>
  <conditionalFormatting sqref="I25">
    <cfRule type="expression" dxfId="575" priority="232" stopIfTrue="1">
      <formula>($I$25+$J$25)&lt;$U$25</formula>
    </cfRule>
  </conditionalFormatting>
  <conditionalFormatting sqref="I26">
    <cfRule type="expression" dxfId="574" priority="233" stopIfTrue="1">
      <formula>($I$26+$J$26)&lt;$U$26</formula>
    </cfRule>
  </conditionalFormatting>
  <conditionalFormatting sqref="I27">
    <cfRule type="expression" dxfId="573" priority="291" stopIfTrue="1">
      <formula>($I$27+$J$27)&lt;$U$27</formula>
    </cfRule>
  </conditionalFormatting>
  <conditionalFormatting sqref="I28">
    <cfRule type="expression" dxfId="572" priority="66" stopIfTrue="1">
      <formula>($I$28+$J$28)&lt;$U$28</formula>
    </cfRule>
  </conditionalFormatting>
  <conditionalFormatting sqref="I29">
    <cfRule type="expression" dxfId="571" priority="67" stopIfTrue="1">
      <formula>($I$29+$J$29)&lt;$U$29</formula>
    </cfRule>
  </conditionalFormatting>
  <conditionalFormatting sqref="I30">
    <cfRule type="expression" dxfId="570" priority="68" stopIfTrue="1">
      <formula>($I$30+$J$30)&lt;$U$30</formula>
    </cfRule>
  </conditionalFormatting>
  <conditionalFormatting sqref="I31">
    <cfRule type="expression" dxfId="569" priority="69" stopIfTrue="1">
      <formula>($I$31+$J$31)&lt;$U$31</formula>
    </cfRule>
  </conditionalFormatting>
  <conditionalFormatting sqref="J10">
    <cfRule type="cellIs" dxfId="568" priority="3" stopIfTrue="1" operator="notEqual">
      <formula>SUM($J$11:$J$31)</formula>
    </cfRule>
  </conditionalFormatting>
  <conditionalFormatting sqref="K10">
    <cfRule type="cellIs" dxfId="567" priority="273" stopIfTrue="1" operator="notEqual">
      <formula>SUM($K$11:$K$31)</formula>
    </cfRule>
    <cfRule type="expression" dxfId="566" priority="274" stopIfTrue="1">
      <formula>($K$10+$L$10)&lt;$V$10</formula>
    </cfRule>
  </conditionalFormatting>
  <conditionalFormatting sqref="K11">
    <cfRule type="expression" dxfId="565" priority="70" stopIfTrue="1">
      <formula>($K$11+$L$11)&lt;$V$11</formula>
    </cfRule>
  </conditionalFormatting>
  <conditionalFormatting sqref="K12">
    <cfRule type="expression" dxfId="564" priority="71" stopIfTrue="1">
      <formula>($K$12+$L$12)&lt;$V$12</formula>
    </cfRule>
  </conditionalFormatting>
  <conditionalFormatting sqref="K13">
    <cfRule type="expression" dxfId="563" priority="72" stopIfTrue="1">
      <formula>($K$13+$L$13)&lt;$V$13</formula>
    </cfRule>
  </conditionalFormatting>
  <conditionalFormatting sqref="K14">
    <cfRule type="expression" dxfId="562" priority="73" stopIfTrue="1">
      <formula>($K$14+$L$14)&lt;$V$14</formula>
    </cfRule>
  </conditionalFormatting>
  <conditionalFormatting sqref="K15">
    <cfRule type="expression" dxfId="561" priority="74" stopIfTrue="1">
      <formula>($K$15+$L$15)&lt;$V$15</formula>
    </cfRule>
  </conditionalFormatting>
  <conditionalFormatting sqref="K16">
    <cfRule type="expression" dxfId="560" priority="75" stopIfTrue="1">
      <formula>($K$16+$L$16)&lt;$V$16</formula>
    </cfRule>
  </conditionalFormatting>
  <conditionalFormatting sqref="K17">
    <cfRule type="expression" dxfId="559" priority="76" stopIfTrue="1">
      <formula>($K$17+$L$17)&lt;$V$17</formula>
    </cfRule>
  </conditionalFormatting>
  <conditionalFormatting sqref="K18">
    <cfRule type="expression" dxfId="558" priority="77" stopIfTrue="1">
      <formula>($K$18+$L$18)&lt;$V$18</formula>
    </cfRule>
  </conditionalFormatting>
  <conditionalFormatting sqref="K19">
    <cfRule type="expression" dxfId="557" priority="78" stopIfTrue="1">
      <formula>($K$19+$L$19)&lt;$V$19</formula>
    </cfRule>
  </conditionalFormatting>
  <conditionalFormatting sqref="K20">
    <cfRule type="expression" dxfId="556" priority="79" stopIfTrue="1">
      <formula>($K$20+$L$20)&lt;$V$20</formula>
    </cfRule>
  </conditionalFormatting>
  <conditionalFormatting sqref="K21">
    <cfRule type="expression" dxfId="555" priority="187" stopIfTrue="1">
      <formula>($K$21+$L$21)&lt;$V$21</formula>
    </cfRule>
  </conditionalFormatting>
  <conditionalFormatting sqref="K22">
    <cfRule type="expression" dxfId="554" priority="234" stopIfTrue="1">
      <formula>($K$22+$L$22)&lt;$V$22</formula>
    </cfRule>
  </conditionalFormatting>
  <conditionalFormatting sqref="K23">
    <cfRule type="expression" dxfId="553" priority="235" stopIfTrue="1">
      <formula>($K$23+$L$23)&lt;$V$23</formula>
    </cfRule>
  </conditionalFormatting>
  <conditionalFormatting sqref="K24">
    <cfRule type="expression" dxfId="552" priority="236" stopIfTrue="1">
      <formula>($K$24+$L$24)&lt;$V$24</formula>
    </cfRule>
  </conditionalFormatting>
  <conditionalFormatting sqref="K25">
    <cfRule type="expression" dxfId="551" priority="237" stopIfTrue="1">
      <formula>($K$25+$L$25)&lt;$V$25</formula>
    </cfRule>
  </conditionalFormatting>
  <conditionalFormatting sqref="K26">
    <cfRule type="expression" dxfId="550" priority="238" stopIfTrue="1">
      <formula>($K$26+$L$26)&lt;$V$26</formula>
    </cfRule>
  </conditionalFormatting>
  <conditionalFormatting sqref="K27">
    <cfRule type="expression" dxfId="549" priority="292" stopIfTrue="1">
      <formula>($K$27+$L$27)&lt;$V$27</formula>
    </cfRule>
  </conditionalFormatting>
  <conditionalFormatting sqref="K28">
    <cfRule type="expression" dxfId="548" priority="80" stopIfTrue="1">
      <formula>($K$28+$L$28)&lt;$V$28</formula>
    </cfRule>
  </conditionalFormatting>
  <conditionalFormatting sqref="K29">
    <cfRule type="expression" dxfId="547" priority="81" stopIfTrue="1">
      <formula>($K$29+$L$29)&lt;$V$29</formula>
    </cfRule>
  </conditionalFormatting>
  <conditionalFormatting sqref="K30">
    <cfRule type="expression" dxfId="546" priority="82" stopIfTrue="1">
      <formula>($K$30+$L$30)&lt;$V$30</formula>
    </cfRule>
  </conditionalFormatting>
  <conditionalFormatting sqref="K31">
    <cfRule type="expression" dxfId="545" priority="83" stopIfTrue="1">
      <formula>($K$31+$L$31)&lt;$V$31</formula>
    </cfRule>
  </conditionalFormatting>
  <conditionalFormatting sqref="L10">
    <cfRule type="cellIs" dxfId="544" priority="4" stopIfTrue="1" operator="notEqual">
      <formula>SUM($L$11:$L$31)</formula>
    </cfRule>
  </conditionalFormatting>
  <conditionalFormatting sqref="M10">
    <cfRule type="expression" dxfId="543" priority="276" stopIfTrue="1">
      <formula>($M$10+$N$10)&lt;$W$10</formula>
    </cfRule>
    <cfRule type="cellIs" dxfId="542" priority="275" stopIfTrue="1" operator="notEqual">
      <formula>SUM($M$11:$M$31)</formula>
    </cfRule>
  </conditionalFormatting>
  <conditionalFormatting sqref="M11">
    <cfRule type="expression" dxfId="541" priority="84" stopIfTrue="1">
      <formula>($M$11+$N$11)&lt;$W$11</formula>
    </cfRule>
  </conditionalFormatting>
  <conditionalFormatting sqref="M12">
    <cfRule type="expression" dxfId="540" priority="85" stopIfTrue="1">
      <formula>($M$12+$N$12)&lt;$W$12</formula>
    </cfRule>
  </conditionalFormatting>
  <conditionalFormatting sqref="M13">
    <cfRule type="expression" dxfId="539" priority="86" stopIfTrue="1">
      <formula>($M$13+$N$13)&lt;$W$13</formula>
    </cfRule>
  </conditionalFormatting>
  <conditionalFormatting sqref="M14">
    <cfRule type="expression" dxfId="538" priority="87" stopIfTrue="1">
      <formula>($M$14+$N$14)&lt;$W$14</formula>
    </cfRule>
  </conditionalFormatting>
  <conditionalFormatting sqref="M15">
    <cfRule type="expression" dxfId="537" priority="88" stopIfTrue="1">
      <formula>($M$15+$N$15)&lt;$W$15</formula>
    </cfRule>
  </conditionalFormatting>
  <conditionalFormatting sqref="M16">
    <cfRule type="expression" dxfId="536" priority="89" stopIfTrue="1">
      <formula>($M$16+$N$16)&lt;$W$16</formula>
    </cfRule>
  </conditionalFormatting>
  <conditionalFormatting sqref="M17">
    <cfRule type="expression" dxfId="535" priority="90" stopIfTrue="1">
      <formula>($M$17+$N$17)&lt;$W$17</formula>
    </cfRule>
  </conditionalFormatting>
  <conditionalFormatting sqref="M18">
    <cfRule type="expression" dxfId="534" priority="91" stopIfTrue="1">
      <formula>($M$18+$N$18)&lt;$W$18</formula>
    </cfRule>
  </conditionalFormatting>
  <conditionalFormatting sqref="M19">
    <cfRule type="expression" dxfId="533" priority="92" stopIfTrue="1">
      <formula>($M$19+$N$19)&lt;$W$19</formula>
    </cfRule>
  </conditionalFormatting>
  <conditionalFormatting sqref="M20">
    <cfRule type="expression" dxfId="532" priority="93" stopIfTrue="1">
      <formula>($M$20+$N$20)&lt;$W$20</formula>
    </cfRule>
  </conditionalFormatting>
  <conditionalFormatting sqref="M21">
    <cfRule type="expression" dxfId="531" priority="188" stopIfTrue="1">
      <formula>($M$21+$N$21)&lt;$W$21</formula>
    </cfRule>
  </conditionalFormatting>
  <conditionalFormatting sqref="M22">
    <cfRule type="expression" dxfId="530" priority="239" stopIfTrue="1">
      <formula>($M$22+$N$22)&lt;$W$22</formula>
    </cfRule>
  </conditionalFormatting>
  <conditionalFormatting sqref="M23">
    <cfRule type="expression" dxfId="529" priority="240" stopIfTrue="1">
      <formula>($M$23+$N$23)&lt;$W$23</formula>
    </cfRule>
  </conditionalFormatting>
  <conditionalFormatting sqref="M24">
    <cfRule type="expression" dxfId="528" priority="241" stopIfTrue="1">
      <formula>($M$24+$N$24)&lt;$W$24</formula>
    </cfRule>
  </conditionalFormatting>
  <conditionalFormatting sqref="M25">
    <cfRule type="expression" dxfId="527" priority="242" stopIfTrue="1">
      <formula>($M$25+$N$25)&lt;$W$25</formula>
    </cfRule>
  </conditionalFormatting>
  <conditionalFormatting sqref="M26">
    <cfRule type="expression" dxfId="526" priority="243" stopIfTrue="1">
      <formula>($M$26+$N$26)&lt;$W$26</formula>
    </cfRule>
  </conditionalFormatting>
  <conditionalFormatting sqref="M27">
    <cfRule type="expression" dxfId="525" priority="293" stopIfTrue="1">
      <formula>($M$27+$N$27)&lt;$W$27</formula>
    </cfRule>
  </conditionalFormatting>
  <conditionalFormatting sqref="M28">
    <cfRule type="expression" dxfId="524" priority="94" stopIfTrue="1">
      <formula>($M$28+$N$28)&lt;$W$28</formula>
    </cfRule>
  </conditionalFormatting>
  <conditionalFormatting sqref="M29">
    <cfRule type="expression" dxfId="523" priority="95" stopIfTrue="1">
      <formula>($M$29+$N$29)&lt;$W$29</formula>
    </cfRule>
  </conditionalFormatting>
  <conditionalFormatting sqref="M30">
    <cfRule type="expression" dxfId="522" priority="96" stopIfTrue="1">
      <formula>($M$30+$N$30)&lt;$W$30</formula>
    </cfRule>
  </conditionalFormatting>
  <conditionalFormatting sqref="M31">
    <cfRule type="expression" dxfId="521" priority="97" stopIfTrue="1">
      <formula>($M$31+$N$31)&lt;$W$31</formula>
    </cfRule>
  </conditionalFormatting>
  <conditionalFormatting sqref="N10">
    <cfRule type="cellIs" dxfId="520" priority="5" stopIfTrue="1" operator="notEqual">
      <formula>SUM($N$11:$N$31)</formula>
    </cfRule>
  </conditionalFormatting>
  <conditionalFormatting sqref="O10">
    <cfRule type="expression" dxfId="519" priority="278" stopIfTrue="1">
      <formula>$Y$10&lt;&gt;$AD$10</formula>
    </cfRule>
    <cfRule type="cellIs" dxfId="518" priority="277" stopIfTrue="1" operator="notEqual">
      <formula>SUM($O$11:$O$31)</formula>
    </cfRule>
  </conditionalFormatting>
  <conditionalFormatting sqref="O11">
    <cfRule type="expression" dxfId="517" priority="98" stopIfTrue="1">
      <formula>$Y$11&lt;&gt;$AD$11</formula>
    </cfRule>
  </conditionalFormatting>
  <conditionalFormatting sqref="O12">
    <cfRule type="expression" dxfId="516" priority="99" stopIfTrue="1">
      <formula>$Y$12&lt;&gt;$AD$12</formula>
    </cfRule>
  </conditionalFormatting>
  <conditionalFormatting sqref="O13">
    <cfRule type="expression" dxfId="515" priority="100" stopIfTrue="1">
      <formula>$Y$13&lt;&gt;$AD$13</formula>
    </cfRule>
  </conditionalFormatting>
  <conditionalFormatting sqref="O14">
    <cfRule type="expression" dxfId="514" priority="101" stopIfTrue="1">
      <formula>$Y$14&lt;&gt;$AD$14</formula>
    </cfRule>
  </conditionalFormatting>
  <conditionalFormatting sqref="O15">
    <cfRule type="expression" dxfId="513" priority="102" stopIfTrue="1">
      <formula>$Y$15&lt;&gt;$AD$15</formula>
    </cfRule>
  </conditionalFormatting>
  <conditionalFormatting sqref="O16">
    <cfRule type="expression" dxfId="512" priority="103" stopIfTrue="1">
      <formula>$Y$16&lt;&gt;$AD$16</formula>
    </cfRule>
  </conditionalFormatting>
  <conditionalFormatting sqref="O17">
    <cfRule type="expression" dxfId="511" priority="104" stopIfTrue="1">
      <formula>$Y$17&lt;&gt;$AD$17</formula>
    </cfRule>
  </conditionalFormatting>
  <conditionalFormatting sqref="O18">
    <cfRule type="expression" dxfId="510" priority="105" stopIfTrue="1">
      <formula>$Y$18&lt;&gt;$AD$18</formula>
    </cfRule>
  </conditionalFormatting>
  <conditionalFormatting sqref="O19">
    <cfRule type="expression" dxfId="509" priority="106" stopIfTrue="1">
      <formula>$Y$19&lt;&gt;$AD$19</formula>
    </cfRule>
  </conditionalFormatting>
  <conditionalFormatting sqref="O20">
    <cfRule type="expression" dxfId="508" priority="107" stopIfTrue="1">
      <formula>$Y$20&lt;&gt;$AD$20</formula>
    </cfRule>
  </conditionalFormatting>
  <conditionalFormatting sqref="O21">
    <cfRule type="expression" dxfId="507" priority="189" stopIfTrue="1">
      <formula>$Y$21&lt;&gt;$AD$21</formula>
    </cfRule>
  </conditionalFormatting>
  <conditionalFormatting sqref="O22">
    <cfRule type="expression" dxfId="506" priority="244" stopIfTrue="1">
      <formula>$Y$22&lt;&gt;$AD$22</formula>
    </cfRule>
  </conditionalFormatting>
  <conditionalFormatting sqref="O23">
    <cfRule type="expression" dxfId="505" priority="245" stopIfTrue="1">
      <formula>$Y$23&lt;&gt;$AD$23</formula>
    </cfRule>
  </conditionalFormatting>
  <conditionalFormatting sqref="O24">
    <cfRule type="expression" dxfId="504" priority="246" stopIfTrue="1">
      <formula>$Y$24&lt;&gt;$AD$24</formula>
    </cfRule>
  </conditionalFormatting>
  <conditionalFormatting sqref="O25">
    <cfRule type="expression" dxfId="503" priority="247" stopIfTrue="1">
      <formula>$Y$25&lt;&gt;$AD$25</formula>
    </cfRule>
  </conditionalFormatting>
  <conditionalFormatting sqref="O26">
    <cfRule type="expression" dxfId="502" priority="248" stopIfTrue="1">
      <formula>$Y$26&lt;&gt;$AD$26</formula>
    </cfRule>
  </conditionalFormatting>
  <conditionalFormatting sqref="O27">
    <cfRule type="expression" dxfId="501" priority="294" stopIfTrue="1">
      <formula>$Y$27&lt;&gt;$AD$27</formula>
    </cfRule>
  </conditionalFormatting>
  <conditionalFormatting sqref="O28">
    <cfRule type="expression" dxfId="500" priority="108" stopIfTrue="1">
      <formula>$Y$28&lt;&gt;$AD$28</formula>
    </cfRule>
  </conditionalFormatting>
  <conditionalFormatting sqref="O29">
    <cfRule type="expression" dxfId="499" priority="109" stopIfTrue="1">
      <formula>$Y$29&lt;&gt;$AD$29</formula>
    </cfRule>
  </conditionalFormatting>
  <conditionalFormatting sqref="O30">
    <cfRule type="expression" dxfId="498" priority="110" stopIfTrue="1">
      <formula>$Y$30&lt;&gt;$AD$30</formula>
    </cfRule>
  </conditionalFormatting>
  <conditionalFormatting sqref="O31">
    <cfRule type="expression" dxfId="497" priority="111" stopIfTrue="1">
      <formula>$Y$31&lt;&gt;$AD$31</formula>
    </cfRule>
  </conditionalFormatting>
  <conditionalFormatting sqref="P10">
    <cfRule type="cellIs" dxfId="496" priority="279" stopIfTrue="1" operator="notEqual">
      <formula>SUM($P$11:$P$31)</formula>
    </cfRule>
    <cfRule type="expression" dxfId="495" priority="280" stopIfTrue="1">
      <formula>$Z$10&lt;&gt;$AD$10</formula>
    </cfRule>
  </conditionalFormatting>
  <conditionalFormatting sqref="P11">
    <cfRule type="expression" dxfId="494" priority="112" stopIfTrue="1">
      <formula>$Z$11&lt;&gt;$AD$11</formula>
    </cfRule>
  </conditionalFormatting>
  <conditionalFormatting sqref="P12">
    <cfRule type="expression" dxfId="493" priority="113" stopIfTrue="1">
      <formula>$Z$12&lt;&gt;$AD$12</formula>
    </cfRule>
  </conditionalFormatting>
  <conditionalFormatting sqref="P13">
    <cfRule type="expression" dxfId="492" priority="114" stopIfTrue="1">
      <formula>$Z$13&lt;&gt;$AD$13</formula>
    </cfRule>
  </conditionalFormatting>
  <conditionalFormatting sqref="P14">
    <cfRule type="expression" dxfId="491" priority="115" stopIfTrue="1">
      <formula>$Z$14&lt;&gt;$AD$14</formula>
    </cfRule>
  </conditionalFormatting>
  <conditionalFormatting sqref="P15">
    <cfRule type="expression" dxfId="490" priority="116" stopIfTrue="1">
      <formula>$Z$15&lt;&gt;$AD$15</formula>
    </cfRule>
  </conditionalFormatting>
  <conditionalFormatting sqref="P16">
    <cfRule type="expression" dxfId="489" priority="117" stopIfTrue="1">
      <formula>$Z$16&lt;&gt;$AD$16</formula>
    </cfRule>
  </conditionalFormatting>
  <conditionalFormatting sqref="P17">
    <cfRule type="expression" dxfId="488" priority="118" stopIfTrue="1">
      <formula>$Z$17&lt;&gt;$AD$17</formula>
    </cfRule>
  </conditionalFormatting>
  <conditionalFormatting sqref="P18">
    <cfRule type="expression" dxfId="487" priority="119" stopIfTrue="1">
      <formula>$Z$18&lt;&gt;$AD$18</formula>
    </cfRule>
  </conditionalFormatting>
  <conditionalFormatting sqref="P19">
    <cfRule type="expression" dxfId="486" priority="120" stopIfTrue="1">
      <formula>$Z$19&lt;&gt;$AD$19</formula>
    </cfRule>
  </conditionalFormatting>
  <conditionalFormatting sqref="P20">
    <cfRule type="expression" dxfId="485" priority="121" stopIfTrue="1">
      <formula>$Z$20&lt;&gt;$AD$20</formula>
    </cfRule>
  </conditionalFormatting>
  <conditionalFormatting sqref="P21">
    <cfRule type="expression" dxfId="484" priority="190" stopIfTrue="1">
      <formula>$Z$21&lt;&gt;$AD$21</formula>
    </cfRule>
  </conditionalFormatting>
  <conditionalFormatting sqref="P22">
    <cfRule type="expression" dxfId="483" priority="249" stopIfTrue="1">
      <formula>$Z$22&lt;&gt;$AD$22</formula>
    </cfRule>
  </conditionalFormatting>
  <conditionalFormatting sqref="P23">
    <cfRule type="expression" dxfId="482" priority="250" stopIfTrue="1">
      <formula>$Z$23&lt;&gt;$AD$23</formula>
    </cfRule>
  </conditionalFormatting>
  <conditionalFormatting sqref="P24">
    <cfRule type="expression" dxfId="481" priority="251" stopIfTrue="1">
      <formula>$Z$24&lt;&gt;$AD$24</formula>
    </cfRule>
  </conditionalFormatting>
  <conditionalFormatting sqref="P25">
    <cfRule type="expression" dxfId="480" priority="252" stopIfTrue="1">
      <formula>$Z$25&lt;&gt;$AD$25</formula>
    </cfRule>
  </conditionalFormatting>
  <conditionalFormatting sqref="P26">
    <cfRule type="expression" dxfId="479" priority="253" stopIfTrue="1">
      <formula>$Z$26&lt;&gt;$AD$26</formula>
    </cfRule>
  </conditionalFormatting>
  <conditionalFormatting sqref="P27">
    <cfRule type="expression" dxfId="478" priority="295" stopIfTrue="1">
      <formula>$Z$27&lt;&gt;$AD$27</formula>
    </cfRule>
  </conditionalFormatting>
  <conditionalFormatting sqref="P28">
    <cfRule type="expression" dxfId="477" priority="122" stopIfTrue="1">
      <formula>$Z$28&lt;&gt;$AD$28</formula>
    </cfRule>
  </conditionalFormatting>
  <conditionalFormatting sqref="P29">
    <cfRule type="expression" dxfId="476" priority="123" stopIfTrue="1">
      <formula>$Z$29&lt;&gt;$AD$29</formula>
    </cfRule>
  </conditionalFormatting>
  <conditionalFormatting sqref="P30">
    <cfRule type="expression" dxfId="475" priority="124" stopIfTrue="1">
      <formula>$Z$30&lt;&gt;$AD$30</formula>
    </cfRule>
  </conditionalFormatting>
  <conditionalFormatting sqref="P31">
    <cfRule type="expression" dxfId="474" priority="125" stopIfTrue="1">
      <formula>$Z$31&lt;&gt;$AD$31</formula>
    </cfRule>
  </conditionalFormatting>
  <conditionalFormatting sqref="Q10">
    <cfRule type="expression" dxfId="473" priority="282" stopIfTrue="1">
      <formula>$AA$10&lt;&gt;$AE$10</formula>
    </cfRule>
    <cfRule type="cellIs" dxfId="472" priority="281" stopIfTrue="1" operator="notEqual">
      <formula>SUM($Q$11:$Q$31)</formula>
    </cfRule>
  </conditionalFormatting>
  <conditionalFormatting sqref="Q11">
    <cfRule type="expression" dxfId="471" priority="126" stopIfTrue="1">
      <formula>$AA$11&lt;&gt;$AE$11</formula>
    </cfRule>
  </conditionalFormatting>
  <conditionalFormatting sqref="Q12">
    <cfRule type="expression" dxfId="470" priority="127" stopIfTrue="1">
      <formula>$AA$12&lt;&gt;$AE$12</formula>
    </cfRule>
  </conditionalFormatting>
  <conditionalFormatting sqref="Q13">
    <cfRule type="expression" dxfId="469" priority="128" stopIfTrue="1">
      <formula>$AA$13&lt;&gt;$AE$13</formula>
    </cfRule>
  </conditionalFormatting>
  <conditionalFormatting sqref="Q14">
    <cfRule type="expression" dxfId="468" priority="129" stopIfTrue="1">
      <formula>$AA$14&lt;&gt;$AE$14</formula>
    </cfRule>
  </conditionalFormatting>
  <conditionalFormatting sqref="Q15">
    <cfRule type="expression" dxfId="467" priority="130" stopIfTrue="1">
      <formula>$AA$15&lt;&gt;$AE$15</formula>
    </cfRule>
  </conditionalFormatting>
  <conditionalFormatting sqref="Q16">
    <cfRule type="expression" dxfId="466" priority="131" stopIfTrue="1">
      <formula>$AA$16&lt;&gt;$AE$16</formula>
    </cfRule>
  </conditionalFormatting>
  <conditionalFormatting sqref="Q17">
    <cfRule type="expression" dxfId="465" priority="132" stopIfTrue="1">
      <formula>$AA$17&lt;&gt;$AE$17</formula>
    </cfRule>
  </conditionalFormatting>
  <conditionalFormatting sqref="Q18">
    <cfRule type="expression" dxfId="464" priority="133" stopIfTrue="1">
      <formula>$AA$18&lt;&gt;$AE$18</formula>
    </cfRule>
  </conditionalFormatting>
  <conditionalFormatting sqref="Q19">
    <cfRule type="expression" dxfId="463" priority="134" stopIfTrue="1">
      <formula>$AA$19&lt;&gt;$AE$19</formula>
    </cfRule>
  </conditionalFormatting>
  <conditionalFormatting sqref="Q20">
    <cfRule type="expression" dxfId="462" priority="135" stopIfTrue="1">
      <formula>$AA$20&lt;&gt;$AE$20</formula>
    </cfRule>
  </conditionalFormatting>
  <conditionalFormatting sqref="Q21">
    <cfRule type="expression" dxfId="461" priority="191" stopIfTrue="1">
      <formula>$AA$21&lt;&gt;$AE$21</formula>
    </cfRule>
  </conditionalFormatting>
  <conditionalFormatting sqref="Q22">
    <cfRule type="expression" dxfId="460" priority="254" stopIfTrue="1">
      <formula>$AA$22&lt;&gt;$AE$22</formula>
    </cfRule>
  </conditionalFormatting>
  <conditionalFormatting sqref="Q23">
    <cfRule type="expression" dxfId="459" priority="255" stopIfTrue="1">
      <formula>$AA$23&lt;&gt;$AE$23</formula>
    </cfRule>
  </conditionalFormatting>
  <conditionalFormatting sqref="Q24">
    <cfRule type="expression" dxfId="458" priority="256" stopIfTrue="1">
      <formula>$AA$24&lt;&gt;$AE$24</formula>
    </cfRule>
  </conditionalFormatting>
  <conditionalFormatting sqref="Q25">
    <cfRule type="expression" dxfId="457" priority="257" stopIfTrue="1">
      <formula>$AA$25&lt;&gt;$AE$25</formula>
    </cfRule>
  </conditionalFormatting>
  <conditionalFormatting sqref="Q26">
    <cfRule type="expression" dxfId="456" priority="258" stopIfTrue="1">
      <formula>$AA$26&lt;&gt;$AE$26</formula>
    </cfRule>
  </conditionalFormatting>
  <conditionalFormatting sqref="Q27">
    <cfRule type="expression" dxfId="455" priority="296" stopIfTrue="1">
      <formula>$AA$27&lt;&gt;$AE$27</formula>
    </cfRule>
  </conditionalFormatting>
  <conditionalFormatting sqref="Q28">
    <cfRule type="expression" dxfId="454" priority="136" stopIfTrue="1">
      <formula>$AA$28&lt;&gt;$AE$28</formula>
    </cfRule>
  </conditionalFormatting>
  <conditionalFormatting sqref="Q29">
    <cfRule type="expression" dxfId="453" priority="137" stopIfTrue="1">
      <formula>$AA$29&lt;&gt;$AE$29</formula>
    </cfRule>
  </conditionalFormatting>
  <conditionalFormatting sqref="Q30">
    <cfRule type="expression" dxfId="452" priority="138" stopIfTrue="1">
      <formula>$AA$30&lt;&gt;$AE$30</formula>
    </cfRule>
  </conditionalFormatting>
  <conditionalFormatting sqref="Q31">
    <cfRule type="expression" dxfId="451" priority="297" stopIfTrue="1">
      <formula>$AA$31&lt;&gt;$AE$31</formula>
    </cfRule>
  </conditionalFormatting>
  <conditionalFormatting sqref="R10">
    <cfRule type="cellIs" dxfId="450" priority="283" stopIfTrue="1" operator="notEqual">
      <formula>SUM($R$11:$R$31)</formula>
    </cfRule>
    <cfRule type="expression" dxfId="449" priority="284" stopIfTrue="1">
      <formula>$AB$10&lt;&gt;$AF$10</formula>
    </cfRule>
  </conditionalFormatting>
  <conditionalFormatting sqref="R11">
    <cfRule type="expression" dxfId="448" priority="139" stopIfTrue="1">
      <formula>$AB$11&lt;&gt;$AF$11</formula>
    </cfRule>
  </conditionalFormatting>
  <conditionalFormatting sqref="R12">
    <cfRule type="expression" dxfId="447" priority="140" stopIfTrue="1">
      <formula>$AB$12&lt;&gt;$AF$12</formula>
    </cfRule>
  </conditionalFormatting>
  <conditionalFormatting sqref="R13">
    <cfRule type="expression" dxfId="446" priority="141" stopIfTrue="1">
      <formula>$AB$13&lt;&gt;$AF$13</formula>
    </cfRule>
  </conditionalFormatting>
  <conditionalFormatting sqref="R14">
    <cfRule type="expression" dxfId="445" priority="142" stopIfTrue="1">
      <formula>$AB$14&lt;&gt;$AF$14</formula>
    </cfRule>
  </conditionalFormatting>
  <conditionalFormatting sqref="R15">
    <cfRule type="expression" dxfId="444" priority="143" stopIfTrue="1">
      <formula>$AB$15&lt;&gt;$AF$15</formula>
    </cfRule>
  </conditionalFormatting>
  <conditionalFormatting sqref="R16">
    <cfRule type="expression" dxfId="443" priority="144" stopIfTrue="1">
      <formula>$AB$16&lt;&gt;$AF$16</formula>
    </cfRule>
  </conditionalFormatting>
  <conditionalFormatting sqref="R17">
    <cfRule type="expression" dxfId="442" priority="145" stopIfTrue="1">
      <formula>$AB$17&lt;&gt;$AF$17</formula>
    </cfRule>
  </conditionalFormatting>
  <conditionalFormatting sqref="R18">
    <cfRule type="expression" dxfId="441" priority="146" stopIfTrue="1">
      <formula>$AB$18&lt;&gt;$AF$18</formula>
    </cfRule>
  </conditionalFormatting>
  <conditionalFormatting sqref="R19">
    <cfRule type="expression" dxfId="440" priority="147" stopIfTrue="1">
      <formula>$AB$19&lt;&gt;$AF$19</formula>
    </cfRule>
  </conditionalFormatting>
  <conditionalFormatting sqref="R20">
    <cfRule type="expression" dxfId="439" priority="148" stopIfTrue="1">
      <formula>$AB$20&lt;&gt;$AF$20</formula>
    </cfRule>
  </conditionalFormatting>
  <conditionalFormatting sqref="R21">
    <cfRule type="expression" dxfId="438" priority="192" stopIfTrue="1">
      <formula>$AB$21&lt;&gt;$AF$21</formula>
    </cfRule>
  </conditionalFormatting>
  <conditionalFormatting sqref="R22">
    <cfRule type="expression" dxfId="437" priority="259" stopIfTrue="1">
      <formula>$AB$22&lt;&gt;$AF$22</formula>
    </cfRule>
  </conditionalFormatting>
  <conditionalFormatting sqref="R23">
    <cfRule type="expression" dxfId="436" priority="260" stopIfTrue="1">
      <formula>$AB$23&lt;&gt;$AF$23</formula>
    </cfRule>
  </conditionalFormatting>
  <conditionalFormatting sqref="R24">
    <cfRule type="expression" dxfId="435" priority="261" stopIfTrue="1">
      <formula>$AB$24&lt;&gt;$AF$24</formula>
    </cfRule>
  </conditionalFormatting>
  <conditionalFormatting sqref="R25">
    <cfRule type="expression" dxfId="434" priority="262" stopIfTrue="1">
      <formula>$AB$25&lt;&gt;$AF$25</formula>
    </cfRule>
  </conditionalFormatting>
  <conditionalFormatting sqref="R26">
    <cfRule type="expression" dxfId="433" priority="263" stopIfTrue="1">
      <formula>$AB$26&lt;&gt;$AF$26</formula>
    </cfRule>
  </conditionalFormatting>
  <conditionalFormatting sqref="R27">
    <cfRule type="expression" dxfId="432" priority="298" stopIfTrue="1">
      <formula>$AB$27&lt;&gt;$AF$27</formula>
    </cfRule>
  </conditionalFormatting>
  <conditionalFormatting sqref="R28">
    <cfRule type="expression" dxfId="431" priority="299" stopIfTrue="1">
      <formula>$AB$28&lt;&gt;$AF$28</formula>
    </cfRule>
  </conditionalFormatting>
  <conditionalFormatting sqref="R29">
    <cfRule type="expression" dxfId="430" priority="300" stopIfTrue="1">
      <formula>$AB$29&lt;&gt;$AF$29</formula>
    </cfRule>
  </conditionalFormatting>
  <conditionalFormatting sqref="R30">
    <cfRule type="expression" dxfId="429" priority="301" stopIfTrue="1">
      <formula>$AB$30&lt;&gt;$AF$30</formula>
    </cfRule>
  </conditionalFormatting>
  <conditionalFormatting sqref="R31">
    <cfRule type="expression" dxfId="428" priority="302" stopIfTrue="1">
      <formula>$AB$31&lt;&gt;$AF$31</formula>
    </cfRule>
  </conditionalFormatting>
  <pageMargins left="0.39370099999999991" right="0.11811000000000001" top="0" bottom="0.35433099999999995" header="0.31496099999999999" footer="0.11811000000000001"/>
  <pageSetup paperSize="9" scale="7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W39"/>
  <sheetViews>
    <sheetView view="pageBreakPreview" topLeftCell="A9" zoomScale="93" workbookViewId="0">
      <selection activeCell="C39" sqref="C39:D39"/>
    </sheetView>
  </sheetViews>
  <sheetFormatPr defaultRowHeight="12" customHeight="1"/>
  <cols>
    <col min="1" max="1" width="7.140625" style="74" customWidth="1"/>
    <col min="2" max="2" width="54.7109375" style="74" customWidth="1"/>
    <col min="3" max="3" width="8.140625" style="74" customWidth="1"/>
    <col min="4" max="5" width="13.85546875" style="74" customWidth="1"/>
    <col min="6" max="6" width="1.7109375" style="74" customWidth="1"/>
    <col min="7" max="7" width="1.5703125" style="74" customWidth="1"/>
    <col min="8" max="9" width="8.42578125" style="74" customWidth="1"/>
    <col min="10" max="10" width="13.42578125" style="74" customWidth="1"/>
    <col min="11" max="14" width="8.42578125" style="74" customWidth="1"/>
    <col min="15" max="15" width="28.28515625" style="74" customWidth="1"/>
    <col min="16" max="23" width="8.42578125" style="74" customWidth="1"/>
    <col min="24" max="257" width="9.140625" style="74" customWidth="1"/>
  </cols>
  <sheetData>
    <row r="1" spans="1:54" ht="15.75" customHeight="1">
      <c r="A1" s="75"/>
      <c r="B1" s="298" t="s">
        <v>77</v>
      </c>
      <c r="C1" s="298"/>
      <c r="D1" s="298"/>
      <c r="E1" s="298"/>
    </row>
    <row r="2" spans="1:54" ht="18" customHeight="1">
      <c r="B2" s="299"/>
      <c r="C2" s="300"/>
      <c r="D2" s="300"/>
      <c r="E2" s="300"/>
    </row>
    <row r="3" spans="1:54" ht="20.25" customHeight="1">
      <c r="B3" s="301" t="s">
        <v>78</v>
      </c>
      <c r="C3" s="303" t="s">
        <v>79</v>
      </c>
      <c r="D3" s="303" t="s">
        <v>80</v>
      </c>
      <c r="E3" s="305" t="s">
        <v>81</v>
      </c>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row>
    <row r="4" spans="1:54" ht="23.25" customHeight="1">
      <c r="B4" s="302"/>
      <c r="C4" s="304"/>
      <c r="D4" s="304"/>
      <c r="E4" s="30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row>
    <row r="5" spans="1:54" ht="18.75" customHeight="1">
      <c r="B5" s="77" t="s">
        <v>54</v>
      </c>
      <c r="C5" s="78" t="s">
        <v>55</v>
      </c>
      <c r="D5" s="78" t="s">
        <v>56</v>
      </c>
      <c r="E5" s="79" t="s">
        <v>57</v>
      </c>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row>
    <row r="6" spans="1:54" ht="25.5" customHeight="1">
      <c r="B6" s="80" t="s">
        <v>82</v>
      </c>
      <c r="C6" s="81" t="s">
        <v>56</v>
      </c>
      <c r="D6" s="82"/>
      <c r="E6" s="83"/>
    </row>
    <row r="7" spans="1:54" ht="39" customHeight="1">
      <c r="B7" s="80" t="s">
        <v>83</v>
      </c>
      <c r="C7" s="81" t="s">
        <v>57</v>
      </c>
      <c r="D7" s="82"/>
      <c r="E7" s="83"/>
      <c r="F7" s="84">
        <f>'2'!C10+'2'!O10</f>
        <v>0</v>
      </c>
      <c r="G7" s="85">
        <f>'2'!D10+'2'!P10</f>
        <v>0</v>
      </c>
    </row>
    <row r="8" spans="1:54" ht="36" customHeight="1">
      <c r="B8" s="80" t="s">
        <v>84</v>
      </c>
      <c r="C8" s="81" t="s">
        <v>58</v>
      </c>
      <c r="D8" s="82"/>
      <c r="E8" s="83"/>
      <c r="G8" s="86"/>
      <c r="I8" s="86"/>
      <c r="K8" s="86"/>
      <c r="M8" s="86"/>
    </row>
    <row r="9" spans="1:54" ht="27.75" customHeight="1">
      <c r="A9" s="87"/>
      <c r="B9" s="80" t="s">
        <v>85</v>
      </c>
      <c r="C9" s="81" t="s">
        <v>59</v>
      </c>
      <c r="D9" s="82"/>
      <c r="E9" s="83"/>
      <c r="F9" s="86"/>
      <c r="H9" s="86"/>
      <c r="J9" s="86"/>
      <c r="K9" s="88"/>
      <c r="L9" s="86"/>
      <c r="N9" s="86"/>
      <c r="P9" s="86"/>
      <c r="R9" s="86"/>
    </row>
    <row r="10" spans="1:54" ht="28.5" customHeight="1">
      <c r="A10" s="89"/>
      <c r="B10" s="90" t="s">
        <v>86</v>
      </c>
      <c r="C10" s="81" t="s">
        <v>60</v>
      </c>
      <c r="D10" s="82"/>
      <c r="E10" s="83"/>
    </row>
    <row r="11" spans="1:54" ht="27" customHeight="1">
      <c r="A11" s="89"/>
      <c r="B11" s="90" t="s">
        <v>87</v>
      </c>
      <c r="C11" s="81" t="s">
        <v>61</v>
      </c>
      <c r="D11" s="82"/>
      <c r="E11" s="83"/>
    </row>
    <row r="12" spans="1:54" ht="26.25" customHeight="1">
      <c r="A12" s="89"/>
      <c r="B12" s="90" t="s">
        <v>88</v>
      </c>
      <c r="C12" s="81" t="s">
        <v>62</v>
      </c>
      <c r="D12" s="82"/>
      <c r="E12" s="83"/>
    </row>
    <row r="13" spans="1:54" ht="36" customHeight="1">
      <c r="A13" s="89"/>
      <c r="B13" s="90" t="s">
        <v>89</v>
      </c>
      <c r="C13" s="81" t="s">
        <v>63</v>
      </c>
      <c r="D13" s="82"/>
      <c r="E13" s="83"/>
    </row>
    <row r="14" spans="1:54" ht="13.5" customHeight="1">
      <c r="A14" s="89"/>
      <c r="B14" s="90" t="s">
        <v>90</v>
      </c>
      <c r="C14" s="81" t="s">
        <v>64</v>
      </c>
      <c r="D14" s="82"/>
      <c r="E14" s="83"/>
    </row>
    <row r="15" spans="1:54" ht="19.5" customHeight="1">
      <c r="A15" s="89"/>
      <c r="B15" s="90" t="s">
        <v>91</v>
      </c>
      <c r="C15" s="81" t="s">
        <v>65</v>
      </c>
      <c r="D15" s="82"/>
      <c r="E15" s="83"/>
    </row>
    <row r="16" spans="1:54" ht="29.25" customHeight="1">
      <c r="B16" s="90" t="s">
        <v>92</v>
      </c>
      <c r="C16" s="81" t="s">
        <v>66</v>
      </c>
      <c r="D16" s="82"/>
      <c r="E16" s="83"/>
    </row>
    <row r="17" spans="1:6" ht="24">
      <c r="A17" s="89"/>
      <c r="B17" s="91" t="s">
        <v>93</v>
      </c>
      <c r="C17" s="81" t="s">
        <v>67</v>
      </c>
      <c r="D17" s="82"/>
      <c r="E17" s="83"/>
    </row>
    <row r="18" spans="1:6" ht="23.25" customHeight="1">
      <c r="B18" s="92" t="s">
        <v>94</v>
      </c>
      <c r="C18" s="81" t="s">
        <v>68</v>
      </c>
      <c r="D18" s="82"/>
      <c r="E18" s="83"/>
    </row>
    <row r="19" spans="1:6" ht="27.75" customHeight="1">
      <c r="B19" s="91" t="s">
        <v>95</v>
      </c>
      <c r="C19" s="81" t="s">
        <v>69</v>
      </c>
      <c r="D19" s="82"/>
      <c r="E19" s="83"/>
    </row>
    <row r="20" spans="1:6" ht="27.75" customHeight="1">
      <c r="B20" s="91" t="s">
        <v>96</v>
      </c>
      <c r="C20" s="81" t="s">
        <v>70</v>
      </c>
      <c r="D20" s="82"/>
      <c r="E20" s="83"/>
    </row>
    <row r="21" spans="1:6" ht="30" customHeight="1">
      <c r="B21" s="93" t="s">
        <v>97</v>
      </c>
      <c r="C21" s="94" t="s">
        <v>71</v>
      </c>
      <c r="D21" s="95"/>
      <c r="E21" s="96"/>
    </row>
    <row r="23" spans="1:6" ht="15">
      <c r="B23" s="97" t="s">
        <v>98</v>
      </c>
      <c r="C23" s="20"/>
      <c r="D23" s="20"/>
      <c r="E23" s="98"/>
    </row>
    <row r="24" spans="1:6" ht="15.75" customHeight="1">
      <c r="B24" s="297" t="s">
        <v>99</v>
      </c>
      <c r="C24" s="297"/>
      <c r="D24" s="297"/>
      <c r="E24" s="297"/>
      <c r="F24" s="297"/>
    </row>
    <row r="25" spans="1:6" ht="5.25" customHeight="1">
      <c r="B25" s="99"/>
      <c r="C25" s="100"/>
      <c r="D25" s="100"/>
      <c r="E25" s="100"/>
    </row>
    <row r="26" spans="1:6" ht="15" customHeight="1">
      <c r="C26" s="101" t="s">
        <v>100</v>
      </c>
      <c r="D26" s="101"/>
      <c r="E26" s="102"/>
    </row>
    <row r="27" spans="1:6" ht="11.25" customHeight="1">
      <c r="C27" s="101"/>
      <c r="D27" s="101"/>
      <c r="E27" s="101"/>
    </row>
    <row r="28" spans="1:6" ht="5.25" customHeight="1"/>
    <row r="29" spans="1:6" ht="15" customHeight="1">
      <c r="C29" s="101" t="s">
        <v>101</v>
      </c>
      <c r="D29" s="101"/>
      <c r="E29" s="102"/>
    </row>
    <row r="30" spans="1:6" ht="11.25" customHeight="1">
      <c r="C30" s="101"/>
      <c r="D30" s="101"/>
    </row>
    <row r="31" spans="1:6" ht="6" customHeight="1">
      <c r="D31" s="103"/>
    </row>
    <row r="32" spans="1:6" ht="15">
      <c r="B32" s="97" t="s">
        <v>102</v>
      </c>
      <c r="C32" s="20"/>
      <c r="D32" s="20"/>
      <c r="E32" s="98"/>
    </row>
    <row r="33" spans="2:6" ht="12" customHeight="1">
      <c r="B33" s="297"/>
      <c r="C33" s="297"/>
      <c r="D33" s="297"/>
      <c r="E33" s="297"/>
      <c r="F33" s="297"/>
    </row>
    <row r="34" spans="2:6" ht="5.25" customHeight="1">
      <c r="B34" s="99"/>
      <c r="C34" s="100"/>
      <c r="D34" s="100"/>
      <c r="E34" s="100"/>
    </row>
    <row r="35" spans="2:6" ht="15" customHeight="1">
      <c r="C35" s="101" t="s">
        <v>100</v>
      </c>
      <c r="D35" s="101"/>
      <c r="E35" s="102"/>
    </row>
    <row r="36" spans="2:6" ht="12" customHeight="1">
      <c r="C36" s="101"/>
      <c r="D36" s="101"/>
    </row>
    <row r="37" spans="2:6" ht="6" customHeight="1"/>
    <row r="38" spans="2:6" ht="12" customHeight="1">
      <c r="C38" s="296" t="s">
        <v>101</v>
      </c>
      <c r="D38" s="296"/>
      <c r="E38" s="102"/>
    </row>
    <row r="39" spans="2:6" ht="11.25" customHeight="1">
      <c r="C39" s="296"/>
      <c r="D39" s="296"/>
    </row>
  </sheetData>
  <sheetProtection password="83B8" sheet="1" formatCells="0" selectLockedCells="1" autoFilter="0"/>
  <mergeCells count="10">
    <mergeCell ref="C38:D38"/>
    <mergeCell ref="C39:D39"/>
    <mergeCell ref="B24:F24"/>
    <mergeCell ref="B33:F33"/>
    <mergeCell ref="B1:E1"/>
    <mergeCell ref="B2:E2"/>
    <mergeCell ref="B3:B4"/>
    <mergeCell ref="C3:C4"/>
    <mergeCell ref="D3:D4"/>
    <mergeCell ref="E3:E4"/>
  </mergeCells>
  <conditionalFormatting sqref="D7">
    <cfRule type="cellIs" dxfId="427" priority="14" stopIfTrue="1" operator="notEqual">
      <formula>$F$7</formula>
    </cfRule>
  </conditionalFormatting>
  <conditionalFormatting sqref="D8">
    <cfRule type="cellIs" dxfId="426" priority="12" stopIfTrue="1" operator="notEqual">
      <formula>$E$8</formula>
    </cfRule>
  </conditionalFormatting>
  <conditionalFormatting sqref="D10">
    <cfRule type="cellIs" dxfId="425" priority="4" stopIfTrue="1" operator="lessThan">
      <formula>$D$11+$D$12</formula>
    </cfRule>
    <cfRule type="cellIs" dxfId="424" priority="5" stopIfTrue="1" operator="notEqual">
      <formula>$D$13+$D$14+$D$15</formula>
    </cfRule>
  </conditionalFormatting>
  <conditionalFormatting sqref="D21">
    <cfRule type="cellIs" dxfId="423" priority="8" stopIfTrue="1" operator="notEqual">
      <formula>($D$6+$D$7+$D$8+$D$17)-($D$9+$D$10+$D$16+$D$18+$D$19+$D$20)</formula>
    </cfRule>
    <cfRule type="cellIs" dxfId="422" priority="9" stopIfTrue="1" operator="notEqual">
      <formula>$E$26+$E$29</formula>
    </cfRule>
  </conditionalFormatting>
  <conditionalFormatting sqref="E7">
    <cfRule type="cellIs" dxfId="421" priority="15" stopIfTrue="1" operator="notEqual">
      <formula>$G$7</formula>
    </cfRule>
  </conditionalFormatting>
  <conditionalFormatting sqref="E8">
    <cfRule type="cellIs" dxfId="420" priority="13" stopIfTrue="1" operator="notEqual">
      <formula>$D$8</formula>
    </cfRule>
  </conditionalFormatting>
  <conditionalFormatting sqref="E10">
    <cfRule type="cellIs" dxfId="419" priority="6" stopIfTrue="1" operator="lessThan">
      <formula>$E$11+$E$12</formula>
    </cfRule>
    <cfRule type="cellIs" dxfId="418" priority="7" stopIfTrue="1" operator="notEqual">
      <formula>$E$13+$E$14+$E$15</formula>
    </cfRule>
  </conditionalFormatting>
  <conditionalFormatting sqref="E21">
    <cfRule type="cellIs" dxfId="417" priority="10" stopIfTrue="1" operator="notEqual">
      <formula>($E$6+$E$7+$E$17)-($E$8+$E$9+$E$10+$E$16+$E$18+$E$19+$E$20)</formula>
    </cfRule>
    <cfRule type="cellIs" dxfId="416" priority="11" stopIfTrue="1" operator="notEqual">
      <formula>$E$35+$E$38</formula>
    </cfRule>
  </conditionalFormatting>
  <conditionalFormatting sqref="E23">
    <cfRule type="cellIs" dxfId="415" priority="2" stopIfTrue="1" operator="greaterThan">
      <formula>$E$12</formula>
    </cfRule>
  </conditionalFormatting>
  <pageMargins left="0.70866099999999987" right="0.31496099999999999" top="0.55118100000000014" bottom="0.55118100000000014" header="0.31496099999999999" footer="0.31496099999999999"/>
  <pageSetup paperSize="9" scale="91" orientation="portrait" r:id="rId1"/>
  <headerFooter>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W31"/>
  <sheetViews>
    <sheetView topLeftCell="A10" workbookViewId="0">
      <selection activeCell="O18" sqref="O18"/>
    </sheetView>
  </sheetViews>
  <sheetFormatPr defaultColWidth="11.7109375" defaultRowHeight="11.25" customHeight="1"/>
  <cols>
    <col min="1" max="1" width="6.85546875" style="104" customWidth="1"/>
    <col min="2" max="2" width="24.28515625" style="104" customWidth="1"/>
    <col min="3" max="3" width="7.42578125" style="104" customWidth="1"/>
    <col min="4" max="4" width="7.7109375" style="104" customWidth="1"/>
    <col min="5" max="5" width="8.42578125" style="104" customWidth="1"/>
    <col min="6" max="6" width="9.140625" style="104" customWidth="1"/>
    <col min="7" max="7" width="9.7109375" style="104" customWidth="1"/>
    <col min="8" max="8" width="8.7109375" style="104" customWidth="1"/>
    <col min="9" max="9" width="11.7109375" style="104" customWidth="1"/>
    <col min="10" max="10" width="9.140625" style="104" customWidth="1"/>
    <col min="11" max="14" width="11.7109375" style="104" customWidth="1"/>
    <col min="15" max="15" width="10.7109375" style="104" customWidth="1"/>
    <col min="16" max="16" width="12.7109375" style="104" customWidth="1"/>
    <col min="17" max="17" width="2.140625" style="104" customWidth="1"/>
    <col min="18" max="18" width="2.7109375" style="104" customWidth="1"/>
    <col min="19" max="19" width="2.5703125" style="104" customWidth="1"/>
    <col min="20" max="20" width="1.85546875" style="104" customWidth="1"/>
    <col min="21" max="21" width="1.7109375" style="104" customWidth="1"/>
    <col min="22" max="22" width="1.85546875" style="104" customWidth="1"/>
    <col min="23" max="257" width="11.7109375" style="104" customWidth="1"/>
  </cols>
  <sheetData>
    <row r="1" spans="1:22" ht="10.5" customHeight="1"/>
    <row r="2" spans="1:22" ht="31.5" customHeight="1">
      <c r="B2" s="317" t="s">
        <v>103</v>
      </c>
      <c r="C2" s="317"/>
      <c r="D2" s="317"/>
      <c r="E2" s="317"/>
      <c r="F2" s="317"/>
      <c r="G2" s="317"/>
      <c r="H2" s="317"/>
      <c r="I2" s="317"/>
      <c r="J2" s="317"/>
      <c r="K2" s="317"/>
      <c r="L2" s="317"/>
      <c r="M2" s="317"/>
      <c r="N2" s="317"/>
      <c r="O2" s="317"/>
      <c r="P2" s="317"/>
      <c r="Q2" s="105"/>
    </row>
    <row r="3" spans="1:22" ht="24.75" customHeight="1">
      <c r="B3" s="324" t="s">
        <v>104</v>
      </c>
      <c r="C3" s="324" t="s">
        <v>105</v>
      </c>
      <c r="D3" s="307" t="s">
        <v>106</v>
      </c>
      <c r="E3" s="308"/>
      <c r="F3" s="308"/>
      <c r="G3" s="308"/>
      <c r="H3" s="308"/>
      <c r="I3" s="308"/>
      <c r="J3" s="308"/>
      <c r="K3" s="308"/>
      <c r="L3" s="308"/>
      <c r="M3" s="308"/>
      <c r="N3" s="308"/>
      <c r="O3" s="320" t="s">
        <v>107</v>
      </c>
      <c r="P3" s="320"/>
    </row>
    <row r="4" spans="1:22" ht="25.5" customHeight="1">
      <c r="B4" s="325"/>
      <c r="C4" s="325"/>
      <c r="D4" s="326" t="s">
        <v>32</v>
      </c>
      <c r="E4" s="327"/>
      <c r="F4" s="327"/>
      <c r="G4" s="328"/>
      <c r="H4" s="311" t="s">
        <v>108</v>
      </c>
      <c r="I4" s="311"/>
      <c r="J4" s="311"/>
      <c r="K4" s="311"/>
      <c r="L4" s="311"/>
      <c r="M4" s="311"/>
      <c r="N4" s="311"/>
      <c r="O4" s="320"/>
      <c r="P4" s="320"/>
    </row>
    <row r="5" spans="1:22" ht="24.75" customHeight="1">
      <c r="B5" s="325"/>
      <c r="C5" s="325"/>
      <c r="D5" s="329"/>
      <c r="E5" s="330"/>
      <c r="F5" s="330"/>
      <c r="G5" s="331"/>
      <c r="H5" s="309" t="s">
        <v>33</v>
      </c>
      <c r="I5" s="310"/>
      <c r="J5" s="310"/>
      <c r="K5" s="310"/>
      <c r="L5" s="310"/>
      <c r="M5" s="310"/>
      <c r="N5" s="312" t="s">
        <v>109</v>
      </c>
      <c r="O5" s="320"/>
      <c r="P5" s="320"/>
    </row>
    <row r="6" spans="1:22" ht="26.25" customHeight="1">
      <c r="B6" s="325"/>
      <c r="C6" s="325"/>
      <c r="D6" s="329"/>
      <c r="E6" s="330"/>
      <c r="F6" s="330"/>
      <c r="G6" s="331"/>
      <c r="H6" s="311" t="s">
        <v>110</v>
      </c>
      <c r="I6" s="311"/>
      <c r="J6" s="311"/>
      <c r="K6" s="314" t="s">
        <v>111</v>
      </c>
      <c r="L6" s="315"/>
      <c r="M6" s="315"/>
      <c r="N6" s="316"/>
      <c r="O6" s="320"/>
      <c r="P6" s="320"/>
    </row>
    <row r="7" spans="1:22" ht="26.25" customHeight="1">
      <c r="B7" s="325"/>
      <c r="C7" s="325"/>
      <c r="D7" s="329"/>
      <c r="E7" s="330"/>
      <c r="F7" s="332"/>
      <c r="G7" s="331"/>
      <c r="H7" s="312" t="s">
        <v>112</v>
      </c>
      <c r="I7" s="318" t="s">
        <v>113</v>
      </c>
      <c r="J7" s="319"/>
      <c r="K7" s="321" t="s">
        <v>114</v>
      </c>
      <c r="L7" s="323" t="s">
        <v>40</v>
      </c>
      <c r="M7" s="312" t="s">
        <v>115</v>
      </c>
      <c r="N7" s="316"/>
      <c r="O7" s="320"/>
      <c r="P7" s="320"/>
    </row>
    <row r="8" spans="1:22" ht="105" customHeight="1">
      <c r="B8" s="325"/>
      <c r="C8" s="325"/>
      <c r="D8" s="108" t="s">
        <v>51</v>
      </c>
      <c r="E8" s="109" t="s">
        <v>49</v>
      </c>
      <c r="F8" s="110" t="s">
        <v>116</v>
      </c>
      <c r="G8" s="110" t="s">
        <v>117</v>
      </c>
      <c r="H8" s="313"/>
      <c r="I8" s="107" t="s">
        <v>118</v>
      </c>
      <c r="J8" s="106" t="s">
        <v>119</v>
      </c>
      <c r="K8" s="322"/>
      <c r="L8" s="322"/>
      <c r="M8" s="313"/>
      <c r="N8" s="313"/>
      <c r="O8" s="109" t="s">
        <v>50</v>
      </c>
      <c r="P8" s="109" t="s">
        <v>120</v>
      </c>
      <c r="Q8" s="111"/>
      <c r="S8" s="111"/>
    </row>
    <row r="9" spans="1:22" ht="13.5" customHeight="1">
      <c r="B9" s="112" t="s">
        <v>54</v>
      </c>
      <c r="C9" s="112" t="s">
        <v>55</v>
      </c>
      <c r="D9" s="112" t="s">
        <v>56</v>
      </c>
      <c r="E9" s="112" t="s">
        <v>57</v>
      </c>
      <c r="F9" s="112" t="s">
        <v>58</v>
      </c>
      <c r="G9" s="112" t="s">
        <v>59</v>
      </c>
      <c r="H9" s="112" t="s">
        <v>60</v>
      </c>
      <c r="I9" s="112" t="s">
        <v>61</v>
      </c>
      <c r="J9" s="112" t="s">
        <v>62</v>
      </c>
      <c r="K9" s="112" t="s">
        <v>63</v>
      </c>
      <c r="L9" s="112" t="s">
        <v>64</v>
      </c>
      <c r="M9" s="112" t="s">
        <v>65</v>
      </c>
      <c r="N9" s="112" t="s">
        <v>66</v>
      </c>
      <c r="O9" s="112" t="s">
        <v>67</v>
      </c>
      <c r="P9" s="112" t="s">
        <v>68</v>
      </c>
    </row>
    <row r="10" spans="1:22" ht="18" customHeight="1">
      <c r="B10" s="49" t="s">
        <v>121</v>
      </c>
      <c r="C10" s="113" t="s">
        <v>56</v>
      </c>
      <c r="D10" s="114"/>
      <c r="E10" s="114"/>
      <c r="F10" s="114"/>
      <c r="G10" s="114"/>
      <c r="H10" s="114"/>
      <c r="I10" s="114"/>
      <c r="J10" s="114"/>
      <c r="K10" s="114"/>
      <c r="L10" s="114"/>
      <c r="M10" s="114"/>
      <c r="N10" s="114"/>
      <c r="O10" s="114"/>
      <c r="P10" s="114"/>
      <c r="Q10" s="115">
        <f>H10+K10+L10+M10+N10</f>
        <v>0</v>
      </c>
      <c r="R10" s="115">
        <f>'2'!C10+'2'!D10</f>
        <v>0</v>
      </c>
      <c r="S10" s="115">
        <f>'2'!E10+'2'!F10</f>
        <v>0</v>
      </c>
      <c r="T10" s="115">
        <f>'2'!G10+'2'!H10+'2'!I10+'2'!J10+'2'!K10+'2'!L10</f>
        <v>0</v>
      </c>
      <c r="U10" s="115">
        <f>K10+L10+M10</f>
        <v>0</v>
      </c>
      <c r="V10" s="115">
        <f>'2'!M10+'2'!N10</f>
        <v>0</v>
      </c>
    </row>
    <row r="11" spans="1:22" ht="29.25" customHeight="1">
      <c r="B11" s="116" t="s">
        <v>122</v>
      </c>
      <c r="C11" s="113" t="s">
        <v>57</v>
      </c>
      <c r="D11" s="114"/>
      <c r="E11" s="114"/>
      <c r="F11" s="114"/>
      <c r="G11" s="114"/>
      <c r="H11" s="114"/>
      <c r="I11" s="114"/>
      <c r="J11" s="114"/>
      <c r="K11" s="114"/>
      <c r="L11" s="114"/>
      <c r="M11" s="114"/>
      <c r="N11" s="114"/>
      <c r="O11" s="114"/>
      <c r="P11" s="114"/>
      <c r="Q11" s="115">
        <f t="shared" ref="Q11:Q31" si="0">JD11+JG11+JH11+JI11+JJ11</f>
        <v>0</v>
      </c>
      <c r="R11" s="115">
        <f>'2'!C11+'2'!D11</f>
        <v>0</v>
      </c>
      <c r="S11" s="115">
        <f>'2'!E11+'2'!F11</f>
        <v>0</v>
      </c>
      <c r="T11" s="115">
        <f>'2'!G11+'2'!H11+'2'!I11+'2'!J11+'2'!K11+'2'!L11</f>
        <v>0</v>
      </c>
      <c r="U11" s="115">
        <f t="shared" ref="U11:U31" si="1">JG11+JH11+JI11</f>
        <v>0</v>
      </c>
      <c r="V11" s="115">
        <f>'2'!M11+'2'!N11</f>
        <v>0</v>
      </c>
    </row>
    <row r="12" spans="1:22" ht="18" customHeight="1">
      <c r="B12" s="117" t="str">
        <f>'2'!A12</f>
        <v>IMSP CS</v>
      </c>
      <c r="C12" s="113" t="s">
        <v>58</v>
      </c>
      <c r="D12" s="114"/>
      <c r="E12" s="114"/>
      <c r="F12" s="114"/>
      <c r="G12" s="114"/>
      <c r="H12" s="114"/>
      <c r="I12" s="114"/>
      <c r="J12" s="114"/>
      <c r="K12" s="114"/>
      <c r="L12" s="114"/>
      <c r="M12" s="114"/>
      <c r="N12" s="114"/>
      <c r="O12" s="118"/>
      <c r="P12" s="114"/>
      <c r="Q12" s="115">
        <f t="shared" si="0"/>
        <v>0</v>
      </c>
      <c r="R12" s="115">
        <f>'2'!C12+'2'!D12</f>
        <v>0</v>
      </c>
      <c r="S12" s="115">
        <f>'2'!E12+'2'!F12</f>
        <v>0</v>
      </c>
      <c r="T12" s="115">
        <f>'2'!G12+'2'!H12+'2'!I12+'2'!J12+'2'!K12+'2'!L12</f>
        <v>0</v>
      </c>
      <c r="U12" s="115">
        <f t="shared" si="1"/>
        <v>0</v>
      </c>
      <c r="V12" s="115">
        <f>'2'!M12+'2'!N12</f>
        <v>0</v>
      </c>
    </row>
    <row r="13" spans="1:22" ht="18" customHeight="1">
      <c r="B13" s="117" t="str">
        <f>'2'!A13</f>
        <v>IMSP CS</v>
      </c>
      <c r="C13" s="113" t="s">
        <v>59</v>
      </c>
      <c r="D13" s="114"/>
      <c r="E13" s="114"/>
      <c r="F13" s="114"/>
      <c r="G13" s="114"/>
      <c r="H13" s="114"/>
      <c r="I13" s="114"/>
      <c r="J13" s="114"/>
      <c r="K13" s="114"/>
      <c r="L13" s="114"/>
      <c r="M13" s="114"/>
      <c r="N13" s="114"/>
      <c r="O13" s="118"/>
      <c r="P13" s="114"/>
      <c r="Q13" s="115">
        <f t="shared" si="0"/>
        <v>0</v>
      </c>
      <c r="R13" s="115">
        <f>'2'!C13+'2'!D13</f>
        <v>0</v>
      </c>
      <c r="S13" s="115">
        <f>'2'!E13+'2'!F13</f>
        <v>0</v>
      </c>
      <c r="T13" s="115">
        <f>'2'!G13+'2'!H13+'2'!I13+'2'!J13+'2'!K13+'2'!L13</f>
        <v>0</v>
      </c>
      <c r="U13" s="115">
        <f t="shared" si="1"/>
        <v>0</v>
      </c>
      <c r="V13" s="115">
        <f>'2'!M13+'2'!N13</f>
        <v>0</v>
      </c>
    </row>
    <row r="14" spans="1:22" ht="18" customHeight="1">
      <c r="A14" s="119">
        <v>4</v>
      </c>
      <c r="B14" s="117" t="str">
        <f>'2'!A14</f>
        <v>IMSP CS</v>
      </c>
      <c r="C14" s="113" t="s">
        <v>60</v>
      </c>
      <c r="D14" s="114"/>
      <c r="E14" s="114"/>
      <c r="F14" s="114"/>
      <c r="G14" s="114"/>
      <c r="H14" s="114"/>
      <c r="I14" s="114"/>
      <c r="J14" s="114"/>
      <c r="K14" s="114"/>
      <c r="L14" s="114"/>
      <c r="M14" s="114"/>
      <c r="N14" s="114"/>
      <c r="O14" s="118"/>
      <c r="P14" s="114"/>
      <c r="Q14" s="115">
        <f t="shared" si="0"/>
        <v>0</v>
      </c>
      <c r="R14" s="115">
        <f>'2'!C14+'2'!D14</f>
        <v>0</v>
      </c>
      <c r="S14" s="115">
        <f>'2'!E14+'2'!F14</f>
        <v>0</v>
      </c>
      <c r="T14" s="115">
        <f>'2'!G14+'2'!H14+'2'!I14+'2'!J14+'2'!K14+'2'!L14</f>
        <v>0</v>
      </c>
      <c r="U14" s="115">
        <f t="shared" si="1"/>
        <v>0</v>
      </c>
      <c r="V14" s="115">
        <f>'2'!M14+'2'!N14</f>
        <v>0</v>
      </c>
    </row>
    <row r="15" spans="1:22" ht="18" customHeight="1">
      <c r="B15" s="117" t="str">
        <f>'2'!A15</f>
        <v>IMSP CS</v>
      </c>
      <c r="C15" s="113" t="s">
        <v>61</v>
      </c>
      <c r="D15" s="114"/>
      <c r="E15" s="114"/>
      <c r="F15" s="114"/>
      <c r="G15" s="114"/>
      <c r="H15" s="114"/>
      <c r="I15" s="114"/>
      <c r="J15" s="114"/>
      <c r="K15" s="114"/>
      <c r="L15" s="114"/>
      <c r="M15" s="114"/>
      <c r="N15" s="114"/>
      <c r="O15" s="118"/>
      <c r="P15" s="114"/>
      <c r="Q15" s="115">
        <f t="shared" si="0"/>
        <v>0</v>
      </c>
      <c r="R15" s="115">
        <f>'2'!C15+'2'!D15</f>
        <v>0</v>
      </c>
      <c r="S15" s="115">
        <f>'2'!E15+'2'!F15</f>
        <v>0</v>
      </c>
      <c r="T15" s="115">
        <f>'2'!G15+'2'!H15+'2'!I15+'2'!J15+'2'!K15+'2'!L15</f>
        <v>0</v>
      </c>
      <c r="U15" s="115">
        <f t="shared" si="1"/>
        <v>0</v>
      </c>
      <c r="V15" s="115">
        <f>'2'!M15+'2'!N15</f>
        <v>0</v>
      </c>
    </row>
    <row r="16" spans="1:22" ht="18" customHeight="1">
      <c r="B16" s="117" t="str">
        <f>'2'!A16</f>
        <v>IMSP CS</v>
      </c>
      <c r="C16" s="113" t="s">
        <v>62</v>
      </c>
      <c r="D16" s="114"/>
      <c r="E16" s="114"/>
      <c r="F16" s="114"/>
      <c r="G16" s="114"/>
      <c r="H16" s="114"/>
      <c r="I16" s="114"/>
      <c r="J16" s="114"/>
      <c r="K16" s="114"/>
      <c r="L16" s="114"/>
      <c r="M16" s="114"/>
      <c r="N16" s="114"/>
      <c r="O16" s="118"/>
      <c r="P16" s="114"/>
      <c r="Q16" s="115">
        <f t="shared" si="0"/>
        <v>0</v>
      </c>
      <c r="R16" s="115">
        <f>'2'!C16+'2'!D16</f>
        <v>0</v>
      </c>
      <c r="S16" s="115">
        <f>'2'!E16+'2'!F16</f>
        <v>0</v>
      </c>
      <c r="T16" s="115">
        <f>'2'!G16+'2'!H16+'2'!I16+'2'!J16+'2'!K16+'2'!L16</f>
        <v>0</v>
      </c>
      <c r="U16" s="115">
        <f t="shared" si="1"/>
        <v>0</v>
      </c>
      <c r="V16" s="115">
        <f>'2'!M16+'2'!N16</f>
        <v>0</v>
      </c>
    </row>
    <row r="17" spans="2:22" ht="18" customHeight="1">
      <c r="B17" s="117" t="str">
        <f>'2'!A17</f>
        <v>IMSP CS</v>
      </c>
      <c r="C17" s="113" t="s">
        <v>63</v>
      </c>
      <c r="D17" s="114"/>
      <c r="E17" s="114"/>
      <c r="F17" s="114"/>
      <c r="G17" s="114"/>
      <c r="H17" s="114"/>
      <c r="I17" s="114"/>
      <c r="J17" s="114"/>
      <c r="K17" s="114"/>
      <c r="L17" s="114"/>
      <c r="M17" s="114"/>
      <c r="N17" s="114"/>
      <c r="O17" s="118"/>
      <c r="P17" s="114"/>
      <c r="Q17" s="115">
        <f t="shared" si="0"/>
        <v>0</v>
      </c>
      <c r="R17" s="115">
        <f>'2'!C17+'2'!D17</f>
        <v>0</v>
      </c>
      <c r="S17" s="115">
        <f>'2'!E17+'2'!F17</f>
        <v>0</v>
      </c>
      <c r="T17" s="115">
        <f>'2'!G17+'2'!H17+'2'!I17+'2'!J17+'2'!K17+'2'!L17</f>
        <v>0</v>
      </c>
      <c r="U17" s="115">
        <f t="shared" si="1"/>
        <v>0</v>
      </c>
      <c r="V17" s="115">
        <f>'2'!M17+'2'!N17</f>
        <v>0</v>
      </c>
    </row>
    <row r="18" spans="2:22" ht="18" customHeight="1">
      <c r="B18" s="117" t="str">
        <f>'2'!A18</f>
        <v>IMSP CS</v>
      </c>
      <c r="C18" s="113" t="s">
        <v>64</v>
      </c>
      <c r="D18" s="114"/>
      <c r="E18" s="114"/>
      <c r="F18" s="114"/>
      <c r="G18" s="114"/>
      <c r="H18" s="114"/>
      <c r="I18" s="114"/>
      <c r="J18" s="114"/>
      <c r="K18" s="114"/>
      <c r="L18" s="114"/>
      <c r="M18" s="114"/>
      <c r="N18" s="114"/>
      <c r="O18" s="118"/>
      <c r="P18" s="114"/>
      <c r="Q18" s="115">
        <f t="shared" si="0"/>
        <v>0</v>
      </c>
      <c r="R18" s="115">
        <f>'2'!C18+'2'!D18</f>
        <v>0</v>
      </c>
      <c r="S18" s="115">
        <f>'2'!E18+'2'!F18</f>
        <v>0</v>
      </c>
      <c r="T18" s="115">
        <f>'2'!G18+'2'!H18+'2'!I18+'2'!J18+'2'!K18+'2'!L18</f>
        <v>0</v>
      </c>
      <c r="U18" s="115">
        <f t="shared" si="1"/>
        <v>0</v>
      </c>
      <c r="V18" s="115">
        <f>'2'!M18+'2'!N18</f>
        <v>0</v>
      </c>
    </row>
    <row r="19" spans="2:22" ht="18" customHeight="1">
      <c r="B19" s="117" t="str">
        <f>'2'!A19</f>
        <v>IMSP CS</v>
      </c>
      <c r="C19" s="113" t="s">
        <v>65</v>
      </c>
      <c r="D19" s="114"/>
      <c r="E19" s="114"/>
      <c r="F19" s="114"/>
      <c r="G19" s="114"/>
      <c r="H19" s="114"/>
      <c r="I19" s="114"/>
      <c r="J19" s="114"/>
      <c r="K19" s="114"/>
      <c r="L19" s="114"/>
      <c r="M19" s="114"/>
      <c r="N19" s="114"/>
      <c r="O19" s="118"/>
      <c r="P19" s="114"/>
      <c r="Q19" s="115">
        <f t="shared" si="0"/>
        <v>0</v>
      </c>
      <c r="R19" s="115">
        <f>'2'!C19+'2'!D19</f>
        <v>0</v>
      </c>
      <c r="S19" s="115">
        <f>'2'!E19+'2'!F19</f>
        <v>0</v>
      </c>
      <c r="T19" s="115">
        <f>'2'!G19+'2'!H19+'2'!I19+'2'!J19+'2'!K19+'2'!L19</f>
        <v>0</v>
      </c>
      <c r="U19" s="115">
        <f t="shared" si="1"/>
        <v>0</v>
      </c>
      <c r="V19" s="115">
        <f>'2'!M19+'2'!N19</f>
        <v>0</v>
      </c>
    </row>
    <row r="20" spans="2:22" ht="18" customHeight="1">
      <c r="B20" s="117" t="str">
        <f>'2'!A20</f>
        <v>IMSP CS</v>
      </c>
      <c r="C20" s="113" t="s">
        <v>66</v>
      </c>
      <c r="D20" s="114"/>
      <c r="E20" s="114"/>
      <c r="F20" s="114"/>
      <c r="G20" s="114"/>
      <c r="H20" s="114"/>
      <c r="I20" s="114"/>
      <c r="J20" s="114"/>
      <c r="K20" s="114"/>
      <c r="L20" s="114"/>
      <c r="M20" s="114"/>
      <c r="N20" s="114"/>
      <c r="O20" s="118"/>
      <c r="P20" s="114"/>
      <c r="Q20" s="115">
        <f t="shared" si="0"/>
        <v>0</v>
      </c>
      <c r="R20" s="115">
        <f>'2'!C20+'2'!D20</f>
        <v>0</v>
      </c>
      <c r="S20" s="115">
        <f>'2'!E20+'2'!F20</f>
        <v>0</v>
      </c>
      <c r="T20" s="115">
        <f>'2'!G20+'2'!H20+'2'!I20+'2'!J20+'2'!K20+'2'!L20</f>
        <v>0</v>
      </c>
      <c r="U20" s="115">
        <f t="shared" si="1"/>
        <v>0</v>
      </c>
      <c r="V20" s="115">
        <f>'2'!M20+'2'!N20</f>
        <v>0</v>
      </c>
    </row>
    <row r="21" spans="2:22" ht="18" customHeight="1">
      <c r="B21" s="117" t="str">
        <f>'2'!A21</f>
        <v>IMSP CS</v>
      </c>
      <c r="C21" s="113" t="s">
        <v>67</v>
      </c>
      <c r="D21" s="114"/>
      <c r="E21" s="114"/>
      <c r="F21" s="114"/>
      <c r="G21" s="114"/>
      <c r="H21" s="114"/>
      <c r="I21" s="114"/>
      <c r="J21" s="114"/>
      <c r="K21" s="114"/>
      <c r="L21" s="114"/>
      <c r="M21" s="114"/>
      <c r="N21" s="114"/>
      <c r="O21" s="118"/>
      <c r="P21" s="114"/>
      <c r="Q21" s="115">
        <f t="shared" si="0"/>
        <v>0</v>
      </c>
      <c r="R21" s="115">
        <f>'2'!C21+'2'!D21</f>
        <v>0</v>
      </c>
      <c r="S21" s="115">
        <f>'2'!E21+'2'!F21</f>
        <v>0</v>
      </c>
      <c r="T21" s="115">
        <f>'2'!G21+'2'!H21+'2'!I21+'2'!J21+'2'!K21+'2'!L21</f>
        <v>0</v>
      </c>
      <c r="U21" s="115">
        <f t="shared" si="1"/>
        <v>0</v>
      </c>
      <c r="V21" s="115">
        <f>'2'!M21+'2'!N21</f>
        <v>0</v>
      </c>
    </row>
    <row r="22" spans="2:22" ht="18" customHeight="1">
      <c r="B22" s="117" t="str">
        <f>'2'!A22</f>
        <v>IMSP CS</v>
      </c>
      <c r="C22" s="113" t="s">
        <v>68</v>
      </c>
      <c r="D22" s="114"/>
      <c r="E22" s="114"/>
      <c r="F22" s="114"/>
      <c r="G22" s="114"/>
      <c r="H22" s="114"/>
      <c r="I22" s="114"/>
      <c r="J22" s="114"/>
      <c r="K22" s="114"/>
      <c r="L22" s="114"/>
      <c r="M22" s="114"/>
      <c r="N22" s="114"/>
      <c r="O22" s="118"/>
      <c r="P22" s="114"/>
      <c r="Q22" s="115">
        <f t="shared" si="0"/>
        <v>0</v>
      </c>
      <c r="R22" s="115">
        <f>'2'!C22+'2'!D22</f>
        <v>0</v>
      </c>
      <c r="S22" s="115">
        <f>'2'!E22+'2'!F22</f>
        <v>0</v>
      </c>
      <c r="T22" s="115">
        <f>'2'!G22+'2'!H22+'2'!I22+'2'!J22+'2'!K22+'2'!L22</f>
        <v>0</v>
      </c>
      <c r="U22" s="115">
        <f t="shared" si="1"/>
        <v>0</v>
      </c>
      <c r="V22" s="115">
        <f>'2'!M22+'2'!N22</f>
        <v>0</v>
      </c>
    </row>
    <row r="23" spans="2:22" ht="18" customHeight="1">
      <c r="B23" s="117" t="str">
        <f>'2'!A23</f>
        <v>IMSP CS</v>
      </c>
      <c r="C23" s="113" t="s">
        <v>69</v>
      </c>
      <c r="D23" s="114"/>
      <c r="E23" s="114"/>
      <c r="F23" s="114"/>
      <c r="G23" s="114"/>
      <c r="H23" s="114"/>
      <c r="I23" s="114"/>
      <c r="J23" s="114"/>
      <c r="K23" s="114"/>
      <c r="L23" s="114"/>
      <c r="M23" s="114"/>
      <c r="N23" s="114"/>
      <c r="O23" s="118"/>
      <c r="P23" s="114"/>
      <c r="Q23" s="115">
        <f t="shared" si="0"/>
        <v>0</v>
      </c>
      <c r="R23" s="115">
        <f>'2'!C23+'2'!D23</f>
        <v>0</v>
      </c>
      <c r="S23" s="115">
        <f>'2'!E23+'2'!F23</f>
        <v>0</v>
      </c>
      <c r="T23" s="115">
        <f>'2'!G23+'2'!H23+'2'!I23+'2'!J23+'2'!K23+'2'!L23</f>
        <v>0</v>
      </c>
      <c r="U23" s="115">
        <f t="shared" si="1"/>
        <v>0</v>
      </c>
      <c r="V23" s="115">
        <f>'2'!M23+'2'!N23</f>
        <v>0</v>
      </c>
    </row>
    <row r="24" spans="2:22" ht="18" customHeight="1">
      <c r="B24" s="117" t="str">
        <f>'2'!A24</f>
        <v>IMSP CS</v>
      </c>
      <c r="C24" s="113" t="s">
        <v>70</v>
      </c>
      <c r="D24" s="114"/>
      <c r="E24" s="114"/>
      <c r="F24" s="114"/>
      <c r="G24" s="114"/>
      <c r="H24" s="114"/>
      <c r="I24" s="114"/>
      <c r="J24" s="114"/>
      <c r="K24" s="114"/>
      <c r="L24" s="114"/>
      <c r="M24" s="114"/>
      <c r="N24" s="114"/>
      <c r="O24" s="118"/>
      <c r="P24" s="114"/>
      <c r="Q24" s="115">
        <f t="shared" si="0"/>
        <v>0</v>
      </c>
      <c r="R24" s="115">
        <f>'2'!C24+'2'!D24</f>
        <v>0</v>
      </c>
      <c r="S24" s="115">
        <f>'2'!E24+'2'!F24</f>
        <v>0</v>
      </c>
      <c r="T24" s="115">
        <f>'2'!G24+'2'!H24+'2'!I24+'2'!J24+'2'!K24+'2'!L24</f>
        <v>0</v>
      </c>
      <c r="U24" s="115">
        <f t="shared" si="1"/>
        <v>0</v>
      </c>
      <c r="V24" s="115">
        <f>'2'!M24+'2'!N24</f>
        <v>0</v>
      </c>
    </row>
    <row r="25" spans="2:22" ht="18" customHeight="1">
      <c r="B25" s="117" t="str">
        <f>'2'!A25</f>
        <v>IMSP CS</v>
      </c>
      <c r="C25" s="113" t="s">
        <v>71</v>
      </c>
      <c r="D25" s="114"/>
      <c r="E25" s="114"/>
      <c r="F25" s="114"/>
      <c r="G25" s="114"/>
      <c r="H25" s="114"/>
      <c r="I25" s="114"/>
      <c r="J25" s="114"/>
      <c r="K25" s="114"/>
      <c r="L25" s="114"/>
      <c r="M25" s="114"/>
      <c r="N25" s="114"/>
      <c r="O25" s="118"/>
      <c r="P25" s="114"/>
      <c r="Q25" s="115">
        <f t="shared" si="0"/>
        <v>0</v>
      </c>
      <c r="R25" s="115">
        <f>'2'!C25+'2'!D25</f>
        <v>0</v>
      </c>
      <c r="S25" s="115">
        <f>'2'!E25+'2'!F25</f>
        <v>0</v>
      </c>
      <c r="T25" s="115">
        <f>'2'!G25+'2'!H25+'2'!I25+'2'!J25+'2'!K25+'2'!L25</f>
        <v>0</v>
      </c>
      <c r="U25" s="115">
        <f t="shared" si="1"/>
        <v>0</v>
      </c>
      <c r="V25" s="115">
        <f>'2'!M25+'2'!N25</f>
        <v>0</v>
      </c>
    </row>
    <row r="26" spans="2:22" ht="18" customHeight="1">
      <c r="B26" s="117" t="str">
        <f>'2'!A26</f>
        <v>IMSP CS</v>
      </c>
      <c r="C26" s="113" t="s">
        <v>75</v>
      </c>
      <c r="D26" s="114"/>
      <c r="E26" s="114"/>
      <c r="F26" s="114"/>
      <c r="G26" s="114"/>
      <c r="H26" s="114"/>
      <c r="I26" s="114"/>
      <c r="J26" s="114"/>
      <c r="K26" s="114"/>
      <c r="L26" s="114"/>
      <c r="M26" s="114"/>
      <c r="N26" s="114"/>
      <c r="O26" s="118"/>
      <c r="P26" s="114"/>
      <c r="Q26" s="115">
        <f t="shared" si="0"/>
        <v>0</v>
      </c>
      <c r="R26" s="115">
        <f>'2'!C26+'2'!D26</f>
        <v>0</v>
      </c>
      <c r="S26" s="115">
        <f>'2'!E26+'2'!F26</f>
        <v>0</v>
      </c>
      <c r="T26" s="115">
        <f>'2'!G26+'2'!H26+'2'!I26+'2'!J26+'2'!K26+'2'!L26</f>
        <v>0</v>
      </c>
      <c r="U26" s="115">
        <f t="shared" si="1"/>
        <v>0</v>
      </c>
      <c r="V26" s="115">
        <f>'2'!M26+'2'!N26</f>
        <v>0</v>
      </c>
    </row>
    <row r="27" spans="2:22" ht="18" customHeight="1">
      <c r="B27" s="117" t="str">
        <f>'2'!A27</f>
        <v>IMSP CS</v>
      </c>
      <c r="C27" s="113">
        <v>18</v>
      </c>
      <c r="D27" s="114"/>
      <c r="E27" s="114"/>
      <c r="F27" s="114"/>
      <c r="G27" s="114"/>
      <c r="H27" s="114"/>
      <c r="I27" s="114"/>
      <c r="J27" s="114"/>
      <c r="K27" s="114"/>
      <c r="L27" s="114"/>
      <c r="M27" s="114"/>
      <c r="N27" s="114"/>
      <c r="O27" s="118"/>
      <c r="P27" s="114"/>
      <c r="Q27" s="115">
        <f t="shared" si="0"/>
        <v>0</v>
      </c>
      <c r="R27" s="115">
        <f>'2'!C27+'2'!D27</f>
        <v>0</v>
      </c>
      <c r="S27" s="115">
        <f>'2'!E27+'2'!F27</f>
        <v>0</v>
      </c>
      <c r="T27" s="115">
        <f>'2'!G27+'2'!H27+'2'!I27+'2'!J27+'2'!K27+'2'!L27</f>
        <v>0</v>
      </c>
      <c r="U27" s="115">
        <f t="shared" si="1"/>
        <v>0</v>
      </c>
      <c r="V27" s="115">
        <f>'2'!M27+'2'!N27</f>
        <v>0</v>
      </c>
    </row>
    <row r="28" spans="2:22" ht="18" customHeight="1">
      <c r="B28" s="117" t="str">
        <f>'2'!A28</f>
        <v>IMSP CS</v>
      </c>
      <c r="C28" s="113">
        <v>19</v>
      </c>
      <c r="D28" s="114"/>
      <c r="E28" s="114"/>
      <c r="F28" s="114"/>
      <c r="G28" s="114"/>
      <c r="H28" s="114"/>
      <c r="I28" s="114"/>
      <c r="J28" s="114"/>
      <c r="K28" s="114"/>
      <c r="L28" s="114"/>
      <c r="M28" s="114"/>
      <c r="N28" s="114"/>
      <c r="O28" s="118"/>
      <c r="P28" s="114"/>
      <c r="Q28" s="115">
        <f t="shared" si="0"/>
        <v>0</v>
      </c>
      <c r="R28" s="115">
        <f>'2'!C28+'2'!D28</f>
        <v>0</v>
      </c>
      <c r="S28" s="115">
        <f>'2'!E28+'2'!F28</f>
        <v>0</v>
      </c>
      <c r="T28" s="115">
        <f>'2'!G28+'2'!H28+'2'!I28+'2'!J28+'2'!K28+'2'!L28</f>
        <v>0</v>
      </c>
      <c r="U28" s="115">
        <f t="shared" si="1"/>
        <v>0</v>
      </c>
      <c r="V28" s="115">
        <f>'2'!M28+'2'!N28</f>
        <v>0</v>
      </c>
    </row>
    <row r="29" spans="2:22" ht="18" customHeight="1">
      <c r="B29" s="117" t="str">
        <f>'2'!A29</f>
        <v>IMSP CS</v>
      </c>
      <c r="C29" s="113">
        <v>20</v>
      </c>
      <c r="D29" s="114"/>
      <c r="E29" s="114"/>
      <c r="F29" s="114"/>
      <c r="G29" s="114"/>
      <c r="H29" s="114"/>
      <c r="I29" s="114"/>
      <c r="J29" s="114"/>
      <c r="K29" s="114"/>
      <c r="L29" s="114"/>
      <c r="M29" s="114"/>
      <c r="N29" s="114"/>
      <c r="O29" s="118"/>
      <c r="P29" s="114"/>
      <c r="Q29" s="115">
        <f t="shared" si="0"/>
        <v>0</v>
      </c>
      <c r="R29" s="115">
        <f>'2'!C29+'2'!D29</f>
        <v>0</v>
      </c>
      <c r="S29" s="115">
        <f>'2'!E29+'2'!F29</f>
        <v>0</v>
      </c>
      <c r="T29" s="115">
        <f>'2'!G29+'2'!H29+'2'!I29+'2'!J29+'2'!K29+'2'!L29</f>
        <v>0</v>
      </c>
      <c r="U29" s="115">
        <f t="shared" si="1"/>
        <v>0</v>
      </c>
      <c r="V29" s="115">
        <f>'2'!M29+'2'!N29</f>
        <v>0</v>
      </c>
    </row>
    <row r="30" spans="2:22" ht="18" customHeight="1">
      <c r="B30" s="117" t="str">
        <f>'2'!A30</f>
        <v>IMSP CS</v>
      </c>
      <c r="C30" s="113">
        <v>21</v>
      </c>
      <c r="D30" s="114"/>
      <c r="E30" s="114"/>
      <c r="F30" s="114"/>
      <c r="G30" s="114"/>
      <c r="H30" s="114"/>
      <c r="I30" s="114"/>
      <c r="J30" s="114"/>
      <c r="K30" s="114"/>
      <c r="L30" s="114"/>
      <c r="M30" s="114"/>
      <c r="N30" s="114"/>
      <c r="O30" s="118"/>
      <c r="P30" s="114"/>
      <c r="Q30" s="115">
        <f t="shared" si="0"/>
        <v>0</v>
      </c>
      <c r="R30" s="115">
        <f>'2'!C30+'2'!D30</f>
        <v>0</v>
      </c>
      <c r="S30" s="115">
        <f>'2'!E30+'2'!F30</f>
        <v>0</v>
      </c>
      <c r="T30" s="115">
        <f>'2'!G30+'2'!H30+'2'!I30+'2'!J30+'2'!K30+'2'!L30</f>
        <v>0</v>
      </c>
      <c r="U30" s="115">
        <f t="shared" si="1"/>
        <v>0</v>
      </c>
      <c r="V30" s="115">
        <f>'2'!M30+'2'!N30</f>
        <v>0</v>
      </c>
    </row>
    <row r="31" spans="2:22" ht="18" customHeight="1">
      <c r="B31" s="117" t="str">
        <f>'2'!A31</f>
        <v>IMSP CS</v>
      </c>
      <c r="C31" s="113">
        <v>22</v>
      </c>
      <c r="D31" s="114"/>
      <c r="E31" s="114"/>
      <c r="F31" s="114"/>
      <c r="G31" s="114"/>
      <c r="H31" s="114"/>
      <c r="I31" s="114"/>
      <c r="J31" s="114"/>
      <c r="K31" s="114"/>
      <c r="L31" s="114"/>
      <c r="M31" s="114"/>
      <c r="N31" s="114"/>
      <c r="O31" s="118"/>
      <c r="P31" s="114"/>
      <c r="Q31" s="115">
        <f t="shared" si="0"/>
        <v>0</v>
      </c>
      <c r="R31" s="115">
        <f>'2'!C31+'2'!D31</f>
        <v>0</v>
      </c>
      <c r="S31" s="115">
        <f>'2'!E31+'2'!F31</f>
        <v>0</v>
      </c>
      <c r="T31" s="115">
        <f>'2'!G31+'2'!H31+'2'!I31+'2'!J31+'2'!K31+'2'!L31</f>
        <v>0</v>
      </c>
      <c r="U31" s="115">
        <f t="shared" si="1"/>
        <v>0</v>
      </c>
      <c r="V31" s="115">
        <f>'2'!M31+'2'!N31</f>
        <v>0</v>
      </c>
    </row>
  </sheetData>
  <sheetProtection password="83B8" sheet="1" formatCells="0" selectLockedCells="1" autoFilter="0"/>
  <mergeCells count="16">
    <mergeCell ref="B2:P2"/>
    <mergeCell ref="I7:J7"/>
    <mergeCell ref="O3:P7"/>
    <mergeCell ref="H6:J6"/>
    <mergeCell ref="H7:H8"/>
    <mergeCell ref="K7:K8"/>
    <mergeCell ref="L7:L8"/>
    <mergeCell ref="B3:B8"/>
    <mergeCell ref="C3:C8"/>
    <mergeCell ref="D4:G7"/>
    <mergeCell ref="D3:N3"/>
    <mergeCell ref="H5:M5"/>
    <mergeCell ref="H4:N4"/>
    <mergeCell ref="M7:M8"/>
    <mergeCell ref="K6:M6"/>
    <mergeCell ref="N5:N8"/>
  </mergeCells>
  <conditionalFormatting sqref="D10">
    <cfRule type="expression" dxfId="414" priority="181" stopIfTrue="1">
      <formula>($H$10+$K$10+$L$10+$M$10+$N$10)&gt;($D$10+$E$10)</formula>
    </cfRule>
    <cfRule type="cellIs" dxfId="413" priority="180" stopIfTrue="1" operator="notEqual">
      <formula>SUM($D$11:$D$31)</formula>
    </cfRule>
  </conditionalFormatting>
  <conditionalFormatting sqref="D11">
    <cfRule type="expression" dxfId="412" priority="60" stopIfTrue="1">
      <formula>($H$11+$K$11+$L$11+$M$11+$N$11)&gt;($D$11+$E$11)</formula>
    </cfRule>
  </conditionalFormatting>
  <conditionalFormatting sqref="D12">
    <cfRule type="expression" dxfId="411" priority="61" stopIfTrue="1">
      <formula>($H$12+$K$12+$L$12+$M$12+$N$12)&gt;($D$12+$E$12)</formula>
    </cfRule>
  </conditionalFormatting>
  <conditionalFormatting sqref="D13">
    <cfRule type="expression" dxfId="410" priority="62" stopIfTrue="1">
      <formula>($H$13+$K$13+$L$13+$M$13+$N$13)&gt;($D$13+$E$13)</formula>
    </cfRule>
  </conditionalFormatting>
  <conditionalFormatting sqref="D14">
    <cfRule type="expression" dxfId="409" priority="63" stopIfTrue="1">
      <formula>($H$14+$K$14+$L$14+$M$14+$N$14)&gt;($D$14+$E$14)</formula>
    </cfRule>
  </conditionalFormatting>
  <conditionalFormatting sqref="D15">
    <cfRule type="expression" dxfId="408" priority="64" stopIfTrue="1">
      <formula>($H$15+$K$15+$L$15+$M$15+$N$15)&gt;($D$15+$E$15)</formula>
    </cfRule>
  </conditionalFormatting>
  <conditionalFormatting sqref="D16">
    <cfRule type="expression" dxfId="407" priority="65" stopIfTrue="1">
      <formula>($H$16+$K$16+$L$16+$M$16+$N$16)&gt;($D$16+$E$16)</formula>
    </cfRule>
  </conditionalFormatting>
  <conditionalFormatting sqref="D17">
    <cfRule type="expression" dxfId="406" priority="66" stopIfTrue="1">
      <formula>($H$17+$K$17+$L$17+$M$17+$N$17)&gt;($D$17+$E$17)</formula>
    </cfRule>
  </conditionalFormatting>
  <conditionalFormatting sqref="D18">
    <cfRule type="expression" dxfId="405" priority="67" stopIfTrue="1">
      <formula>($H$18+$K$18+$L$18+$M$18+$N$18)&gt;($D$18+$E$18)</formula>
    </cfRule>
  </conditionalFormatting>
  <conditionalFormatting sqref="D19">
    <cfRule type="expression" dxfId="404" priority="68" stopIfTrue="1">
      <formula>($H$19+$K$19+$L$19+$M$19+$N$19)&gt;($D$19+$E$19)</formula>
    </cfRule>
  </conditionalFormatting>
  <conditionalFormatting sqref="D20">
    <cfRule type="expression" dxfId="403" priority="69" stopIfTrue="1">
      <formula>($H$20+$K$20+$L$20+$M$20+$N$20)&gt;($D$20+$E$20)</formula>
    </cfRule>
  </conditionalFormatting>
  <conditionalFormatting sqref="D21">
    <cfRule type="expression" dxfId="402" priority="131" stopIfTrue="1">
      <formula>($H$21+$K$21+$L$21+$M$21+$N$21)&gt;($D$21+$E$21)</formula>
    </cfRule>
  </conditionalFormatting>
  <conditionalFormatting sqref="D22">
    <cfRule type="expression" dxfId="401" priority="136" stopIfTrue="1">
      <formula>($H$22+$K$22+$L$22+$M$22+$N$22)&gt;($D$22+$E$22)</formula>
    </cfRule>
  </conditionalFormatting>
  <conditionalFormatting sqref="D23">
    <cfRule type="expression" dxfId="400" priority="137" stopIfTrue="1">
      <formula>($H$23+$K$23+$L$23+$M$23+$N$23)&gt;($D$23+$E$23)</formula>
    </cfRule>
  </conditionalFormatting>
  <conditionalFormatting sqref="D24">
    <cfRule type="expression" dxfId="399" priority="138" stopIfTrue="1">
      <formula>($H$24+$K$24+$L$24+$M$24+$N$24)&gt;($D$24+$E$24)</formula>
    </cfRule>
  </conditionalFormatting>
  <conditionalFormatting sqref="D25">
    <cfRule type="expression" dxfId="398" priority="139" stopIfTrue="1">
      <formula>($H$25+$K$25+$L$25+$M$25+$N$25)&gt;($D$25+$E$25)</formula>
    </cfRule>
  </conditionalFormatting>
  <conditionalFormatting sqref="D26">
    <cfRule type="expression" dxfId="397" priority="140" stopIfTrue="1">
      <formula>($H$26+$K$26+$L$26+$M$26+$N$26)&gt;($D$26+$E$26)</formula>
    </cfRule>
  </conditionalFormatting>
  <conditionalFormatting sqref="D27">
    <cfRule type="expression" dxfId="396" priority="141" stopIfTrue="1">
      <formula>($H$27+$K$27+$L$27+$M$27+$N$27)&gt;($D$27+$E$27)</formula>
    </cfRule>
  </conditionalFormatting>
  <conditionalFormatting sqref="D28">
    <cfRule type="expression" dxfId="395" priority="70" stopIfTrue="1">
      <formula>($H$28+$K$28+$L$28+$M$28+$N$28)&gt;($D$28+$E$28)</formula>
    </cfRule>
  </conditionalFormatting>
  <conditionalFormatting sqref="D29">
    <cfRule type="expression" dxfId="394" priority="71" stopIfTrue="1">
      <formula>($H$29+$K$29+$L$29+$M$29+$N$29)&gt;($D$29+$E$29)</formula>
    </cfRule>
  </conditionalFormatting>
  <conditionalFormatting sqref="D30">
    <cfRule type="expression" dxfId="393" priority="72" stopIfTrue="1">
      <formula>($H$30+$K$30+$L$30+$M$30+$N$30)&gt;($D$30+$E$30)</formula>
    </cfRule>
  </conditionalFormatting>
  <conditionalFormatting sqref="D31">
    <cfRule type="expression" dxfId="392" priority="73" stopIfTrue="1">
      <formula>($H$31+$K$31+$L$31+$M$31+$N$31)&gt;($D$31+$E$31)</formula>
    </cfRule>
  </conditionalFormatting>
  <conditionalFormatting sqref="E10">
    <cfRule type="cellIs" dxfId="391" priority="1" stopIfTrue="1" operator="notEqual">
      <formula>SUM($E$11:$E$31)</formula>
    </cfRule>
  </conditionalFormatting>
  <conditionalFormatting sqref="F10">
    <cfRule type="cellIs" dxfId="390" priority="182" stopIfTrue="1" operator="notEqual">
      <formula>SUM($F$11:$F$31)</formula>
    </cfRule>
    <cfRule type="expression" dxfId="389" priority="183" stopIfTrue="1">
      <formula>($F$10+$G$10)&lt;&gt;($D$10+$E$10)</formula>
    </cfRule>
  </conditionalFormatting>
  <conditionalFormatting sqref="F11">
    <cfRule type="expression" dxfId="388" priority="74" stopIfTrue="1">
      <formula>($F$11+$G$11)&lt;&gt;($D$11+$E$11)</formula>
    </cfRule>
  </conditionalFormatting>
  <conditionalFormatting sqref="F12">
    <cfRule type="expression" dxfId="387" priority="75" stopIfTrue="1">
      <formula>($F$12+$G$12)&lt;&gt;($D$12+$E$12)</formula>
    </cfRule>
  </conditionalFormatting>
  <conditionalFormatting sqref="F13">
    <cfRule type="expression" dxfId="386" priority="76" stopIfTrue="1">
      <formula>($F$13+$G$13)&lt;&gt;($D$13+$E$13)</formula>
    </cfRule>
  </conditionalFormatting>
  <conditionalFormatting sqref="F14">
    <cfRule type="expression" dxfId="385" priority="77" stopIfTrue="1">
      <formula>($F$14+$G$14)&lt;&gt;($D$14+$E$14)</formula>
    </cfRule>
  </conditionalFormatting>
  <conditionalFormatting sqref="F15">
    <cfRule type="expression" dxfId="384" priority="78" stopIfTrue="1">
      <formula>($F$15+$G$15)&lt;&gt;($D$15+$E$15)</formula>
    </cfRule>
  </conditionalFormatting>
  <conditionalFormatting sqref="F16">
    <cfRule type="expression" dxfId="383" priority="79" stopIfTrue="1">
      <formula>($F$16+$G$16)&lt;&gt;($D$16+$E$16)</formula>
    </cfRule>
  </conditionalFormatting>
  <conditionalFormatting sqref="F17">
    <cfRule type="expression" dxfId="382" priority="80" stopIfTrue="1">
      <formula>($F$17+$G$17)&lt;&gt;($D$17+$E$17)</formula>
    </cfRule>
  </conditionalFormatting>
  <conditionalFormatting sqref="F18">
    <cfRule type="expression" dxfId="381" priority="81" stopIfTrue="1">
      <formula>($F$18+$G$18)&lt;&gt;($D$18+$E$18)</formula>
    </cfRule>
  </conditionalFormatting>
  <conditionalFormatting sqref="F19">
    <cfRule type="expression" dxfId="380" priority="82" stopIfTrue="1">
      <formula>($F$19+$G$19)&lt;&gt;($D$19+$E$19)</formula>
    </cfRule>
  </conditionalFormatting>
  <conditionalFormatting sqref="F20">
    <cfRule type="expression" dxfId="379" priority="83" stopIfTrue="1">
      <formula>($F$20+$G$20)&lt;&gt;($D$20+$E$20)</formula>
    </cfRule>
  </conditionalFormatting>
  <conditionalFormatting sqref="F21">
    <cfRule type="expression" dxfId="378" priority="132" stopIfTrue="1">
      <formula>($F$21+$G$21)&lt;&gt;($D$21+$E$21)</formula>
    </cfRule>
  </conditionalFormatting>
  <conditionalFormatting sqref="F22">
    <cfRule type="expression" dxfId="377" priority="142" stopIfTrue="1">
      <formula>($F$22+$G$22)&lt;&gt;($D$22+$E$22)</formula>
    </cfRule>
  </conditionalFormatting>
  <conditionalFormatting sqref="F23">
    <cfRule type="expression" dxfId="376" priority="143" stopIfTrue="1">
      <formula>($F$23+$G$23)&lt;&gt;($D$23+$E$23)</formula>
    </cfRule>
  </conditionalFormatting>
  <conditionalFormatting sqref="F24">
    <cfRule type="expression" dxfId="375" priority="144" stopIfTrue="1">
      <formula>($F$24+$G$24)&lt;&gt;($D$24+$E$24)</formula>
    </cfRule>
  </conditionalFormatting>
  <conditionalFormatting sqref="F25">
    <cfRule type="expression" dxfId="374" priority="145" stopIfTrue="1">
      <formula>($F$25+$G$25)&lt;&gt;($D$25+$E$25)</formula>
    </cfRule>
  </conditionalFormatting>
  <conditionalFormatting sqref="F26">
    <cfRule type="expression" dxfId="373" priority="146" stopIfTrue="1">
      <formula>($F$26+$G$26)&lt;&gt;($D$26+$E$26)</formula>
    </cfRule>
  </conditionalFormatting>
  <conditionalFormatting sqref="F27">
    <cfRule type="expression" dxfId="372" priority="147" stopIfTrue="1">
      <formula>($F$27+$G$27)&lt;&gt;($D$27+$E$27)</formula>
    </cfRule>
  </conditionalFormatting>
  <conditionalFormatting sqref="F28">
    <cfRule type="expression" dxfId="371" priority="84" stopIfTrue="1">
      <formula>($F$28+$G$28)&lt;&gt;($D$28+$E$28)</formula>
    </cfRule>
  </conditionalFormatting>
  <conditionalFormatting sqref="F29">
    <cfRule type="expression" dxfId="370" priority="85" stopIfTrue="1">
      <formula>($F$29+$G$29)&lt;&gt;($D$29+$E$29)</formula>
    </cfRule>
  </conditionalFormatting>
  <conditionalFormatting sqref="F30">
    <cfRule type="expression" dxfId="369" priority="86" stopIfTrue="1">
      <formula>($F$30+$G$30)&lt;&gt;($D$30+$E$30)</formula>
    </cfRule>
  </conditionalFormatting>
  <conditionalFormatting sqref="F31">
    <cfRule type="expression" dxfId="368" priority="87" stopIfTrue="1">
      <formula>($F$31+$G$31)&lt;&gt;($D$31+$E$31)</formula>
    </cfRule>
  </conditionalFormatting>
  <conditionalFormatting sqref="G10">
    <cfRule type="cellIs" dxfId="367" priority="2" stopIfTrue="1" operator="notEqual">
      <formula>SUM($G$11:$G$31)</formula>
    </cfRule>
  </conditionalFormatting>
  <conditionalFormatting sqref="H10">
    <cfRule type="cellIs" dxfId="366" priority="186" stopIfTrue="1" operator="greaterThan">
      <formula>$S$10</formula>
    </cfRule>
    <cfRule type="cellIs" dxfId="365" priority="184" stopIfTrue="1" operator="notEqual">
      <formula>SUM($H$11:$H$31)</formula>
    </cfRule>
    <cfRule type="expression" dxfId="364" priority="185" stopIfTrue="1">
      <formula>$Q$10&gt;$R$10</formula>
    </cfRule>
  </conditionalFormatting>
  <conditionalFormatting sqref="H11">
    <cfRule type="expression" dxfId="363" priority="88" stopIfTrue="1">
      <formula>$Q$11&gt;$R$11</formula>
    </cfRule>
    <cfRule type="cellIs" dxfId="362" priority="89" stopIfTrue="1" operator="greaterThan">
      <formula>$S$11</formula>
    </cfRule>
  </conditionalFormatting>
  <conditionalFormatting sqref="H12">
    <cfRule type="expression" dxfId="361" priority="90" stopIfTrue="1">
      <formula>$Q$12&gt;$R$12</formula>
    </cfRule>
    <cfRule type="cellIs" dxfId="360" priority="91" stopIfTrue="1" operator="greaterThan">
      <formula>$S$12</formula>
    </cfRule>
  </conditionalFormatting>
  <conditionalFormatting sqref="H13">
    <cfRule type="cellIs" dxfId="359" priority="93" stopIfTrue="1" operator="greaterThan">
      <formula>$S$13</formula>
    </cfRule>
    <cfRule type="expression" dxfId="358" priority="92" stopIfTrue="1">
      <formula>$Q$13&gt;$R$13</formula>
    </cfRule>
  </conditionalFormatting>
  <conditionalFormatting sqref="H14">
    <cfRule type="cellIs" dxfId="357" priority="95" stopIfTrue="1" operator="greaterThan">
      <formula>$S$14</formula>
    </cfRule>
    <cfRule type="expression" dxfId="356" priority="94" stopIfTrue="1">
      <formula>$Q$14&gt;$R$14</formula>
    </cfRule>
  </conditionalFormatting>
  <conditionalFormatting sqref="H15">
    <cfRule type="cellIs" dxfId="355" priority="97" stopIfTrue="1" operator="greaterThan">
      <formula>$S$15</formula>
    </cfRule>
    <cfRule type="expression" dxfId="354" priority="96" stopIfTrue="1">
      <formula>$Q$15&gt;$R$15</formula>
    </cfRule>
  </conditionalFormatting>
  <conditionalFormatting sqref="H16">
    <cfRule type="cellIs" dxfId="353" priority="99" stopIfTrue="1" operator="greaterThan">
      <formula>$S$16</formula>
    </cfRule>
    <cfRule type="expression" dxfId="352" priority="98" stopIfTrue="1">
      <formula>$Q$16&gt;$R$16</formula>
    </cfRule>
  </conditionalFormatting>
  <conditionalFormatting sqref="H17">
    <cfRule type="expression" dxfId="351" priority="100" stopIfTrue="1">
      <formula>$Q$17&gt;$R$17</formula>
    </cfRule>
    <cfRule type="cellIs" dxfId="350" priority="101" stopIfTrue="1" operator="greaterThan">
      <formula>$S$17</formula>
    </cfRule>
  </conditionalFormatting>
  <conditionalFormatting sqref="H18">
    <cfRule type="expression" dxfId="349" priority="102" stopIfTrue="1">
      <formula>$Q$18&gt;$R$18</formula>
    </cfRule>
    <cfRule type="cellIs" dxfId="348" priority="103" stopIfTrue="1" operator="greaterThan">
      <formula>$S$18</formula>
    </cfRule>
  </conditionalFormatting>
  <conditionalFormatting sqref="H19">
    <cfRule type="cellIs" dxfId="347" priority="105" stopIfTrue="1" operator="greaterThan">
      <formula>$S$19</formula>
    </cfRule>
    <cfRule type="expression" dxfId="346" priority="104" stopIfTrue="1">
      <formula>$Q$19&gt;$R$19</formula>
    </cfRule>
  </conditionalFormatting>
  <conditionalFormatting sqref="H20">
    <cfRule type="expression" dxfId="345" priority="106" stopIfTrue="1">
      <formula>$Q$20&gt;$R$20</formula>
    </cfRule>
    <cfRule type="cellIs" dxfId="344" priority="107" stopIfTrue="1" operator="greaterThan">
      <formula>$S$20</formula>
    </cfRule>
  </conditionalFormatting>
  <conditionalFormatting sqref="H21">
    <cfRule type="expression" dxfId="343" priority="133" stopIfTrue="1">
      <formula>$Q$21&gt;$R$21</formula>
    </cfRule>
    <cfRule type="cellIs" dxfId="342" priority="134" stopIfTrue="1" operator="greaterThan">
      <formula>$S$21</formula>
    </cfRule>
  </conditionalFormatting>
  <conditionalFormatting sqref="H22">
    <cfRule type="cellIs" dxfId="341" priority="149" stopIfTrue="1" operator="greaterThan">
      <formula>$S$22</formula>
    </cfRule>
    <cfRule type="expression" dxfId="340" priority="148" stopIfTrue="1">
      <formula>$Q$22&gt;$R$22</formula>
    </cfRule>
  </conditionalFormatting>
  <conditionalFormatting sqref="H23">
    <cfRule type="cellIs" dxfId="339" priority="151" stopIfTrue="1" operator="greaterThan">
      <formula>$S$23</formula>
    </cfRule>
    <cfRule type="expression" dxfId="338" priority="150" stopIfTrue="1">
      <formula>$Q$23&gt;$R$23</formula>
    </cfRule>
  </conditionalFormatting>
  <conditionalFormatting sqref="H24">
    <cfRule type="expression" dxfId="337" priority="152" stopIfTrue="1">
      <formula>$Q$24&gt;$R$24</formula>
    </cfRule>
    <cfRule type="cellIs" dxfId="336" priority="153" stopIfTrue="1" operator="greaterThan">
      <formula>$S$24</formula>
    </cfRule>
  </conditionalFormatting>
  <conditionalFormatting sqref="H25">
    <cfRule type="cellIs" dxfId="335" priority="155" stopIfTrue="1" operator="greaterThan">
      <formula>$S$25</formula>
    </cfRule>
    <cfRule type="expression" dxfId="334" priority="154" stopIfTrue="1">
      <formula>$Q$25&gt;$R$25</formula>
    </cfRule>
  </conditionalFormatting>
  <conditionalFormatting sqref="H26">
    <cfRule type="expression" dxfId="333" priority="156" stopIfTrue="1">
      <formula>$Q$26&gt;$R$26</formula>
    </cfRule>
    <cfRule type="cellIs" dxfId="332" priority="157" stopIfTrue="1" operator="greaterThan">
      <formula>$S$26</formula>
    </cfRule>
  </conditionalFormatting>
  <conditionalFormatting sqref="H27">
    <cfRule type="expression" dxfId="331" priority="158" stopIfTrue="1">
      <formula>$Q$27&gt;$R$27</formula>
    </cfRule>
    <cfRule type="cellIs" dxfId="330" priority="159" stopIfTrue="1" operator="greaterThan">
      <formula>$S$27</formula>
    </cfRule>
  </conditionalFormatting>
  <conditionalFormatting sqref="H28">
    <cfRule type="cellIs" dxfId="329" priority="109" stopIfTrue="1" operator="greaterThan">
      <formula>$S$28</formula>
    </cfRule>
    <cfRule type="expression" dxfId="328" priority="108" stopIfTrue="1">
      <formula>$Q$28&gt;$R$28</formula>
    </cfRule>
  </conditionalFormatting>
  <conditionalFormatting sqref="H29">
    <cfRule type="cellIs" dxfId="327" priority="111" stopIfTrue="1" operator="greaterThan">
      <formula>$S$29</formula>
    </cfRule>
    <cfRule type="expression" dxfId="326" priority="110" stopIfTrue="1">
      <formula>$Q$29&gt;$R$29</formula>
    </cfRule>
  </conditionalFormatting>
  <conditionalFormatting sqref="H30">
    <cfRule type="cellIs" dxfId="325" priority="113" stopIfTrue="1" operator="greaterThan">
      <formula>$S$30</formula>
    </cfRule>
    <cfRule type="expression" dxfId="324" priority="112" stopIfTrue="1">
      <formula>$Q$30&gt;$R$30</formula>
    </cfRule>
  </conditionalFormatting>
  <conditionalFormatting sqref="H31">
    <cfRule type="expression" dxfId="323" priority="114" stopIfTrue="1">
      <formula>$Q$31&gt;$R$31</formula>
    </cfRule>
    <cfRule type="cellIs" dxfId="322" priority="115" stopIfTrue="1" operator="greaterThan">
      <formula>$S$31</formula>
    </cfRule>
  </conditionalFormatting>
  <conditionalFormatting sqref="I10">
    <cfRule type="cellIs" dxfId="321" priority="6" stopIfTrue="1" operator="notEqual">
      <formula>SUM($I$11:$I$31)</formula>
    </cfRule>
    <cfRule type="cellIs" dxfId="320" priority="7" stopIfTrue="1" operator="greaterThan">
      <formula>$H$10</formula>
    </cfRule>
  </conditionalFormatting>
  <conditionalFormatting sqref="I11:J11">
    <cfRule type="cellIs" dxfId="319" priority="10" stopIfTrue="1" operator="greaterThan">
      <formula>$H$11</formula>
    </cfRule>
  </conditionalFormatting>
  <conditionalFormatting sqref="I12:J12">
    <cfRule type="cellIs" dxfId="318" priority="11" stopIfTrue="1" operator="greaterThan">
      <formula>$H$12</formula>
    </cfRule>
  </conditionalFormatting>
  <conditionalFormatting sqref="I13:J13">
    <cfRule type="cellIs" dxfId="317" priority="12" stopIfTrue="1" operator="greaterThan">
      <formula>$H$13</formula>
    </cfRule>
  </conditionalFormatting>
  <conditionalFormatting sqref="I14:J14">
    <cfRule type="cellIs" dxfId="316" priority="13" stopIfTrue="1" operator="greaterThan">
      <formula>$H$14</formula>
    </cfRule>
  </conditionalFormatting>
  <conditionalFormatting sqref="I15:J15">
    <cfRule type="cellIs" dxfId="315" priority="14" stopIfTrue="1" operator="greaterThan">
      <formula>$H$15</formula>
    </cfRule>
  </conditionalFormatting>
  <conditionalFormatting sqref="I16:J16">
    <cfRule type="cellIs" dxfId="314" priority="15" stopIfTrue="1" operator="greaterThan">
      <formula>$H$16</formula>
    </cfRule>
  </conditionalFormatting>
  <conditionalFormatting sqref="I17:J17">
    <cfRule type="cellIs" dxfId="313" priority="16" stopIfTrue="1" operator="greaterThan">
      <formula>$H$17</formula>
    </cfRule>
  </conditionalFormatting>
  <conditionalFormatting sqref="I18:J18">
    <cfRule type="cellIs" dxfId="312" priority="17" stopIfTrue="1" operator="greaterThan">
      <formula>$H$18</formula>
    </cfRule>
  </conditionalFormatting>
  <conditionalFormatting sqref="I19:J19">
    <cfRule type="cellIs" dxfId="311" priority="18" stopIfTrue="1" operator="greaterThan">
      <formula>$H$19</formula>
    </cfRule>
  </conditionalFormatting>
  <conditionalFormatting sqref="I20:J20">
    <cfRule type="cellIs" dxfId="310" priority="19" stopIfTrue="1" operator="greaterThan">
      <formula>$H$20</formula>
    </cfRule>
  </conditionalFormatting>
  <conditionalFormatting sqref="I21:J21">
    <cfRule type="cellIs" dxfId="309" priority="20" stopIfTrue="1" operator="greaterThan">
      <formula>$H$21</formula>
    </cfRule>
  </conditionalFormatting>
  <conditionalFormatting sqref="I22:J22">
    <cfRule type="cellIs" dxfId="308" priority="160" stopIfTrue="1" operator="greaterThan">
      <formula>$H$22</formula>
    </cfRule>
  </conditionalFormatting>
  <conditionalFormatting sqref="I23:J23">
    <cfRule type="cellIs" dxfId="307" priority="161" stopIfTrue="1" operator="greaterThan">
      <formula>$H$23</formula>
    </cfRule>
  </conditionalFormatting>
  <conditionalFormatting sqref="I24:J24">
    <cfRule type="cellIs" dxfId="306" priority="162" stopIfTrue="1" operator="greaterThan">
      <formula>$H$24</formula>
    </cfRule>
  </conditionalFormatting>
  <conditionalFormatting sqref="I25:J25">
    <cfRule type="cellIs" dxfId="305" priority="163" stopIfTrue="1" operator="greaterThan">
      <formula>$H$25</formula>
    </cfRule>
  </conditionalFormatting>
  <conditionalFormatting sqref="I26:J26">
    <cfRule type="cellIs" dxfId="304" priority="164" stopIfTrue="1" operator="greaterThan">
      <formula>$H$26</formula>
    </cfRule>
  </conditionalFormatting>
  <conditionalFormatting sqref="I27:J27">
    <cfRule type="cellIs" dxfId="303" priority="21" stopIfTrue="1" operator="greaterThan">
      <formula>$H$27</formula>
    </cfRule>
  </conditionalFormatting>
  <conditionalFormatting sqref="I28:J28">
    <cfRule type="cellIs" dxfId="302" priority="22" stopIfTrue="1" operator="greaterThan">
      <formula>$H$28</formula>
    </cfRule>
  </conditionalFormatting>
  <conditionalFormatting sqref="I29:J29">
    <cfRule type="cellIs" dxfId="301" priority="23" stopIfTrue="1" operator="greaterThan">
      <formula>$H$29</formula>
    </cfRule>
  </conditionalFormatting>
  <conditionalFormatting sqref="I30:J30">
    <cfRule type="cellIs" dxfId="300" priority="24" stopIfTrue="1" operator="greaterThan">
      <formula>$H$30</formula>
    </cfRule>
  </conditionalFormatting>
  <conditionalFormatting sqref="I31:J31">
    <cfRule type="cellIs" dxfId="299" priority="25" stopIfTrue="1" operator="greaterThan">
      <formula>$H$31</formula>
    </cfRule>
  </conditionalFormatting>
  <conditionalFormatting sqref="J10">
    <cfRule type="cellIs" dxfId="298" priority="9" stopIfTrue="1" operator="greaterThan">
      <formula>$H$10</formula>
    </cfRule>
    <cfRule type="cellIs" dxfId="297" priority="8" stopIfTrue="1" operator="notEqual">
      <formula>SUM($J$11:$J$31)</formula>
    </cfRule>
  </conditionalFormatting>
  <conditionalFormatting sqref="K10">
    <cfRule type="expression" dxfId="296" priority="188" stopIfTrue="1">
      <formula>$U$10&gt;$T$10</formula>
    </cfRule>
    <cfRule type="cellIs" dxfId="295" priority="187" stopIfTrue="1" operator="notEqual">
      <formula>SUM($K$11:$K$31)</formula>
    </cfRule>
  </conditionalFormatting>
  <conditionalFormatting sqref="K11">
    <cfRule type="expression" dxfId="294" priority="116" stopIfTrue="1">
      <formula>$U$11&gt;$T$11</formula>
    </cfRule>
  </conditionalFormatting>
  <conditionalFormatting sqref="K12">
    <cfRule type="expression" dxfId="293" priority="117" stopIfTrue="1">
      <formula>$U$12&gt;$T$12</formula>
    </cfRule>
  </conditionalFormatting>
  <conditionalFormatting sqref="K13">
    <cfRule type="expression" dxfId="292" priority="118" stopIfTrue="1">
      <formula>$U$13&gt;$T$13</formula>
    </cfRule>
  </conditionalFormatting>
  <conditionalFormatting sqref="K14">
    <cfRule type="expression" dxfId="291" priority="119" stopIfTrue="1">
      <formula>$U$14&gt;$T$14</formula>
    </cfRule>
  </conditionalFormatting>
  <conditionalFormatting sqref="K15">
    <cfRule type="expression" dxfId="290" priority="120" stopIfTrue="1">
      <formula>$U$15&gt;$T$15</formula>
    </cfRule>
  </conditionalFormatting>
  <conditionalFormatting sqref="K16">
    <cfRule type="expression" dxfId="289" priority="121" stopIfTrue="1">
      <formula>$U$16&gt;$T$16</formula>
    </cfRule>
  </conditionalFormatting>
  <conditionalFormatting sqref="K17">
    <cfRule type="expression" dxfId="288" priority="122" stopIfTrue="1">
      <formula>$U$17&gt;$T$17</formula>
    </cfRule>
  </conditionalFormatting>
  <conditionalFormatting sqref="K18">
    <cfRule type="expression" dxfId="287" priority="123" stopIfTrue="1">
      <formula>$U$18&gt;$T$18</formula>
    </cfRule>
  </conditionalFormatting>
  <conditionalFormatting sqref="K19">
    <cfRule type="expression" dxfId="286" priority="124" stopIfTrue="1">
      <formula>$U$19&gt;$T$19</formula>
    </cfRule>
  </conditionalFormatting>
  <conditionalFormatting sqref="K20">
    <cfRule type="expression" dxfId="285" priority="125" stopIfTrue="1">
      <formula>$U$20&gt;$T$20</formula>
    </cfRule>
  </conditionalFormatting>
  <conditionalFormatting sqref="K21">
    <cfRule type="expression" dxfId="284" priority="135" stopIfTrue="1">
      <formula>$U$21&gt;$T$21</formula>
    </cfRule>
  </conditionalFormatting>
  <conditionalFormatting sqref="K22">
    <cfRule type="expression" dxfId="283" priority="165" stopIfTrue="1">
      <formula>$U$22&gt;$T$22</formula>
    </cfRule>
  </conditionalFormatting>
  <conditionalFormatting sqref="K23">
    <cfRule type="expression" dxfId="282" priority="166" stopIfTrue="1">
      <formula>$U$23&gt;$T$23</formula>
    </cfRule>
  </conditionalFormatting>
  <conditionalFormatting sqref="K24">
    <cfRule type="expression" dxfId="281" priority="167" stopIfTrue="1">
      <formula>$U$24&gt;$T$24</formula>
    </cfRule>
  </conditionalFormatting>
  <conditionalFormatting sqref="K25">
    <cfRule type="expression" dxfId="280" priority="168" stopIfTrue="1">
      <formula>$U$25&gt;$T$25</formula>
    </cfRule>
  </conditionalFormatting>
  <conditionalFormatting sqref="K26">
    <cfRule type="expression" dxfId="279" priority="169" stopIfTrue="1">
      <formula>$U$26&gt;$T$26</formula>
    </cfRule>
  </conditionalFormatting>
  <conditionalFormatting sqref="K27">
    <cfRule type="expression" dxfId="278" priority="189" stopIfTrue="1">
      <formula>$U$27&gt;$T$27</formula>
    </cfRule>
  </conditionalFormatting>
  <conditionalFormatting sqref="K28">
    <cfRule type="expression" dxfId="277" priority="190" stopIfTrue="1">
      <formula>$U$28&gt;$T$28</formula>
    </cfRule>
  </conditionalFormatting>
  <conditionalFormatting sqref="K29">
    <cfRule type="expression" dxfId="276" priority="126" stopIfTrue="1">
      <formula>$U$29&gt;$T$29</formula>
    </cfRule>
  </conditionalFormatting>
  <conditionalFormatting sqref="K30">
    <cfRule type="expression" dxfId="275" priority="127" stopIfTrue="1">
      <formula>$U$30&gt;$T$30</formula>
    </cfRule>
  </conditionalFormatting>
  <conditionalFormatting sqref="K31">
    <cfRule type="expression" dxfId="274" priority="128" stopIfTrue="1">
      <formula>$U$31&gt;$T$31</formula>
    </cfRule>
  </conditionalFormatting>
  <conditionalFormatting sqref="L10">
    <cfRule type="cellIs" dxfId="273" priority="3" stopIfTrue="1" operator="notEqual">
      <formula>SUM($L$11:$L$31)</formula>
    </cfRule>
  </conditionalFormatting>
  <conditionalFormatting sqref="M10">
    <cfRule type="cellIs" dxfId="272" priority="4" stopIfTrue="1" operator="notEqual">
      <formula>SUM($M$11:$M$31)</formula>
    </cfRule>
  </conditionalFormatting>
  <conditionalFormatting sqref="N10">
    <cfRule type="cellIs" dxfId="271" priority="42" stopIfTrue="1" operator="notEqual">
      <formula>SUM($N$11:$N$31)</formula>
    </cfRule>
    <cfRule type="cellIs" dxfId="270" priority="43" stopIfTrue="1" operator="greaterThan">
      <formula>$V$10</formula>
    </cfRule>
  </conditionalFormatting>
  <conditionalFormatting sqref="N11">
    <cfRule type="cellIs" dxfId="269" priority="44" stopIfTrue="1" operator="greaterThan">
      <formula>$V$11</formula>
    </cfRule>
  </conditionalFormatting>
  <conditionalFormatting sqref="N12">
    <cfRule type="cellIs" dxfId="268" priority="45" stopIfTrue="1" operator="greaterThan">
      <formula>$V$12</formula>
    </cfRule>
  </conditionalFormatting>
  <conditionalFormatting sqref="N13">
    <cfRule type="cellIs" dxfId="267" priority="46" stopIfTrue="1" operator="greaterThan">
      <formula>$V$13</formula>
    </cfRule>
  </conditionalFormatting>
  <conditionalFormatting sqref="N14">
    <cfRule type="cellIs" dxfId="266" priority="47" stopIfTrue="1" operator="greaterThan">
      <formula>$V$14</formula>
    </cfRule>
  </conditionalFormatting>
  <conditionalFormatting sqref="N15">
    <cfRule type="cellIs" dxfId="265" priority="48" stopIfTrue="1" operator="greaterThan">
      <formula>$V$15</formula>
    </cfRule>
  </conditionalFormatting>
  <conditionalFormatting sqref="N16">
    <cfRule type="cellIs" dxfId="264" priority="49" stopIfTrue="1" operator="greaterThan">
      <formula>$V$16</formula>
    </cfRule>
  </conditionalFormatting>
  <conditionalFormatting sqref="N17">
    <cfRule type="cellIs" dxfId="263" priority="50" stopIfTrue="1" operator="greaterThan">
      <formula>$V$17</formula>
    </cfRule>
  </conditionalFormatting>
  <conditionalFormatting sqref="N18">
    <cfRule type="cellIs" dxfId="262" priority="51" stopIfTrue="1" operator="greaterThan">
      <formula>$V$18</formula>
    </cfRule>
  </conditionalFormatting>
  <conditionalFormatting sqref="N19">
    <cfRule type="cellIs" dxfId="261" priority="52" stopIfTrue="1" operator="greaterThan">
      <formula>$V$19</formula>
    </cfRule>
  </conditionalFormatting>
  <conditionalFormatting sqref="N20">
    <cfRule type="cellIs" dxfId="260" priority="53" stopIfTrue="1" operator="greaterThan">
      <formula>$V$20</formula>
    </cfRule>
  </conditionalFormatting>
  <conditionalFormatting sqref="N21">
    <cfRule type="cellIs" dxfId="259" priority="54" stopIfTrue="1" operator="greaterThan">
      <formula>$V$21</formula>
    </cfRule>
  </conditionalFormatting>
  <conditionalFormatting sqref="N22">
    <cfRule type="cellIs" dxfId="258" priority="170" stopIfTrue="1" operator="greaterThan">
      <formula>$V$22</formula>
    </cfRule>
  </conditionalFormatting>
  <conditionalFormatting sqref="N23">
    <cfRule type="cellIs" dxfId="257" priority="171" stopIfTrue="1" operator="greaterThan">
      <formula>$V$23</formula>
    </cfRule>
  </conditionalFormatting>
  <conditionalFormatting sqref="N24">
    <cfRule type="cellIs" dxfId="256" priority="172" stopIfTrue="1" operator="greaterThan">
      <formula>$V$24</formula>
    </cfRule>
  </conditionalFormatting>
  <conditionalFormatting sqref="N25">
    <cfRule type="cellIs" dxfId="255" priority="173" stopIfTrue="1" operator="greaterThan">
      <formula>$V$25</formula>
    </cfRule>
  </conditionalFormatting>
  <conditionalFormatting sqref="N26">
    <cfRule type="cellIs" dxfId="254" priority="174" stopIfTrue="1" operator="greaterThan">
      <formula>$V$26</formula>
    </cfRule>
  </conditionalFormatting>
  <conditionalFormatting sqref="N27">
    <cfRule type="cellIs" dxfId="253" priority="55" stopIfTrue="1" operator="greaterThan">
      <formula>$V$27</formula>
    </cfRule>
  </conditionalFormatting>
  <conditionalFormatting sqref="N28">
    <cfRule type="cellIs" dxfId="252" priority="56" stopIfTrue="1" operator="greaterThan">
      <formula>$V$28</formula>
    </cfRule>
  </conditionalFormatting>
  <conditionalFormatting sqref="N29">
    <cfRule type="cellIs" dxfId="251" priority="57" stopIfTrue="1" operator="greaterThan">
      <formula>$V$29</formula>
    </cfRule>
  </conditionalFormatting>
  <conditionalFormatting sqref="N30">
    <cfRule type="cellIs" dxfId="250" priority="58" stopIfTrue="1" operator="greaterThan">
      <formula>$V$30</formula>
    </cfRule>
  </conditionalFormatting>
  <conditionalFormatting sqref="N31">
    <cfRule type="cellIs" dxfId="249" priority="59" stopIfTrue="1" operator="greaterThan">
      <formula>$V$31</formula>
    </cfRule>
  </conditionalFormatting>
  <conditionalFormatting sqref="O10">
    <cfRule type="cellIs" dxfId="248" priority="5" stopIfTrue="1" operator="notEqual">
      <formula>SUM($O$11:$O$31)</formula>
    </cfRule>
  </conditionalFormatting>
  <conditionalFormatting sqref="P10">
    <cfRule type="cellIs" dxfId="247" priority="130" stopIfTrue="1" operator="greaterThan">
      <formula>$O$10</formula>
    </cfRule>
    <cfRule type="cellIs" dxfId="246" priority="129" stopIfTrue="1" operator="notEqual">
      <formula>SUM($P$11:$P$31)</formula>
    </cfRule>
  </conditionalFormatting>
  <conditionalFormatting sqref="P11">
    <cfRule type="cellIs" dxfId="245" priority="26" stopIfTrue="1" operator="greaterThan">
      <formula>$O$11</formula>
    </cfRule>
  </conditionalFormatting>
  <conditionalFormatting sqref="P12">
    <cfRule type="cellIs" dxfId="244" priority="27" stopIfTrue="1" operator="greaterThan">
      <formula>$O$12</formula>
    </cfRule>
  </conditionalFormatting>
  <conditionalFormatting sqref="P13">
    <cfRule type="cellIs" dxfId="243" priority="28" stopIfTrue="1" operator="greaterThan">
      <formula>$O$13</formula>
    </cfRule>
  </conditionalFormatting>
  <conditionalFormatting sqref="P14">
    <cfRule type="cellIs" dxfId="242" priority="29" stopIfTrue="1" operator="greaterThan">
      <formula>$O$14</formula>
    </cfRule>
  </conditionalFormatting>
  <conditionalFormatting sqref="P15">
    <cfRule type="cellIs" dxfId="241" priority="30" stopIfTrue="1" operator="greaterThan">
      <formula>$O$15</formula>
    </cfRule>
  </conditionalFormatting>
  <conditionalFormatting sqref="P16">
    <cfRule type="cellIs" dxfId="240" priority="31" stopIfTrue="1" operator="greaterThan">
      <formula>$O$16</formula>
    </cfRule>
  </conditionalFormatting>
  <conditionalFormatting sqref="P17">
    <cfRule type="cellIs" dxfId="239" priority="32" stopIfTrue="1" operator="greaterThan">
      <formula>$O$17</formula>
    </cfRule>
  </conditionalFormatting>
  <conditionalFormatting sqref="P18">
    <cfRule type="cellIs" dxfId="238" priority="33" stopIfTrue="1" operator="greaterThan">
      <formula>$O$18</formula>
    </cfRule>
  </conditionalFormatting>
  <conditionalFormatting sqref="P19">
    <cfRule type="cellIs" dxfId="237" priority="34" stopIfTrue="1" operator="greaterThan">
      <formula>$O$19</formula>
    </cfRule>
  </conditionalFormatting>
  <conditionalFormatting sqref="P20">
    <cfRule type="cellIs" dxfId="236" priority="35" stopIfTrue="1" operator="greaterThan">
      <formula>$O$20</formula>
    </cfRule>
  </conditionalFormatting>
  <conditionalFormatting sqref="P21">
    <cfRule type="cellIs" dxfId="235" priority="36" stopIfTrue="1" operator="greaterThan">
      <formula>$O$21</formula>
    </cfRule>
  </conditionalFormatting>
  <conditionalFormatting sqref="P22">
    <cfRule type="cellIs" dxfId="234" priority="175" stopIfTrue="1" operator="greaterThan">
      <formula>$O$22</formula>
    </cfRule>
  </conditionalFormatting>
  <conditionalFormatting sqref="P23">
    <cfRule type="cellIs" dxfId="233" priority="176" stopIfTrue="1" operator="greaterThan">
      <formula>$O$23</formula>
    </cfRule>
  </conditionalFormatting>
  <conditionalFormatting sqref="P24">
    <cfRule type="cellIs" dxfId="232" priority="177" stopIfTrue="1" operator="greaterThan">
      <formula>$O$24</formula>
    </cfRule>
  </conditionalFormatting>
  <conditionalFormatting sqref="P25">
    <cfRule type="cellIs" dxfId="231" priority="178" stopIfTrue="1" operator="greaterThan">
      <formula>$O$25</formula>
    </cfRule>
  </conditionalFormatting>
  <conditionalFormatting sqref="P26">
    <cfRule type="cellIs" dxfId="230" priority="179" stopIfTrue="1" operator="greaterThan">
      <formula>$O$26</formula>
    </cfRule>
  </conditionalFormatting>
  <conditionalFormatting sqref="P27">
    <cfRule type="cellIs" dxfId="229" priority="37" stopIfTrue="1" operator="greaterThan">
      <formula>$O$27</formula>
    </cfRule>
  </conditionalFormatting>
  <conditionalFormatting sqref="P28">
    <cfRule type="cellIs" dxfId="228" priority="38" stopIfTrue="1" operator="greaterThan">
      <formula>$O$28</formula>
    </cfRule>
  </conditionalFormatting>
  <conditionalFormatting sqref="P29">
    <cfRule type="cellIs" dxfId="227" priority="39" stopIfTrue="1" operator="greaterThan">
      <formula>$O$29</formula>
    </cfRule>
  </conditionalFormatting>
  <conditionalFormatting sqref="P30">
    <cfRule type="cellIs" dxfId="226" priority="40" stopIfTrue="1" operator="greaterThan">
      <formula>$O$30</formula>
    </cfRule>
  </conditionalFormatting>
  <conditionalFormatting sqref="P31">
    <cfRule type="cellIs" dxfId="225" priority="41" stopIfTrue="1" operator="greaterThan">
      <formula>$O$31</formula>
    </cfRule>
  </conditionalFormatting>
  <pageMargins left="0.23622000000000001" right="7.8740000000000004E-2" top="0" bottom="0.748031" header="0.31496099999999999" footer="0.31496099999999999"/>
  <pageSetup paperSize="9" scale="8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W31"/>
  <sheetViews>
    <sheetView topLeftCell="B1" workbookViewId="0">
      <selection activeCell="D4" sqref="D4:G7"/>
    </sheetView>
  </sheetViews>
  <sheetFormatPr defaultColWidth="11.7109375" defaultRowHeight="11.25" customHeight="1"/>
  <cols>
    <col min="1" max="1" width="8.42578125" style="104" customWidth="1"/>
    <col min="2" max="2" width="23.85546875" style="104" customWidth="1"/>
    <col min="3" max="3" width="7.5703125" style="104" customWidth="1"/>
    <col min="4" max="5" width="8.42578125" style="104" customWidth="1"/>
    <col min="6" max="6" width="9.140625" style="104" customWidth="1"/>
    <col min="7" max="7" width="9.7109375" style="104" customWidth="1"/>
    <col min="8" max="8" width="8.140625" style="104" customWidth="1"/>
    <col min="9" max="9" width="11.7109375" style="104" customWidth="1"/>
    <col min="10" max="10" width="8.42578125" style="104" customWidth="1"/>
    <col min="11" max="14" width="11.7109375" style="104" customWidth="1"/>
    <col min="15" max="15" width="12.5703125" style="104" customWidth="1"/>
    <col min="16" max="16" width="11.42578125" style="104" customWidth="1"/>
    <col min="17" max="17" width="3.28515625" style="104" customWidth="1"/>
    <col min="18" max="18" width="1.28515625" style="104" customWidth="1"/>
    <col min="19" max="257" width="11.7109375" style="104" customWidth="1"/>
  </cols>
  <sheetData>
    <row r="1" spans="1:19" ht="6" customHeight="1"/>
    <row r="2" spans="1:19" ht="31.5" customHeight="1">
      <c r="B2" s="333" t="s">
        <v>123</v>
      </c>
      <c r="C2" s="333"/>
      <c r="D2" s="333"/>
      <c r="E2" s="333"/>
      <c r="F2" s="333"/>
      <c r="G2" s="333"/>
      <c r="H2" s="333"/>
      <c r="I2" s="333"/>
      <c r="J2" s="333"/>
      <c r="K2" s="333"/>
      <c r="L2" s="333"/>
      <c r="M2" s="333"/>
      <c r="N2" s="333"/>
      <c r="O2" s="333"/>
      <c r="P2" s="333"/>
      <c r="Q2" s="333"/>
    </row>
    <row r="3" spans="1:19" ht="24.75" customHeight="1">
      <c r="B3" s="324" t="s">
        <v>104</v>
      </c>
      <c r="C3" s="324" t="s">
        <v>105</v>
      </c>
      <c r="D3" s="307" t="s">
        <v>124</v>
      </c>
      <c r="E3" s="308"/>
      <c r="F3" s="308"/>
      <c r="G3" s="308"/>
      <c r="H3" s="308"/>
      <c r="I3" s="308"/>
      <c r="J3" s="308"/>
      <c r="K3" s="308"/>
      <c r="L3" s="308"/>
      <c r="M3" s="308"/>
      <c r="N3" s="308"/>
      <c r="O3" s="320" t="s">
        <v>125</v>
      </c>
      <c r="P3" s="320"/>
    </row>
    <row r="4" spans="1:19" ht="25.5" customHeight="1">
      <c r="B4" s="325"/>
      <c r="C4" s="325"/>
      <c r="D4" s="326" t="s">
        <v>32</v>
      </c>
      <c r="E4" s="327"/>
      <c r="F4" s="327"/>
      <c r="G4" s="328"/>
      <c r="H4" s="311" t="s">
        <v>108</v>
      </c>
      <c r="I4" s="311"/>
      <c r="J4" s="311"/>
      <c r="K4" s="311"/>
      <c r="L4" s="311"/>
      <c r="M4" s="311"/>
      <c r="N4" s="311"/>
      <c r="O4" s="320"/>
      <c r="P4" s="320"/>
    </row>
    <row r="5" spans="1:19" ht="24.75" customHeight="1">
      <c r="B5" s="325"/>
      <c r="C5" s="325"/>
      <c r="D5" s="329"/>
      <c r="E5" s="330"/>
      <c r="F5" s="330"/>
      <c r="G5" s="331"/>
      <c r="H5" s="309" t="s">
        <v>33</v>
      </c>
      <c r="I5" s="310"/>
      <c r="J5" s="310"/>
      <c r="K5" s="310"/>
      <c r="L5" s="310"/>
      <c r="M5" s="310"/>
      <c r="N5" s="312" t="s">
        <v>126</v>
      </c>
      <c r="O5" s="320"/>
      <c r="P5" s="320"/>
    </row>
    <row r="6" spans="1:19" ht="26.25" customHeight="1">
      <c r="B6" s="325"/>
      <c r="C6" s="325"/>
      <c r="D6" s="329"/>
      <c r="E6" s="330"/>
      <c r="F6" s="330"/>
      <c r="G6" s="331"/>
      <c r="H6" s="311" t="s">
        <v>110</v>
      </c>
      <c r="I6" s="311"/>
      <c r="J6" s="311"/>
      <c r="K6" s="314" t="s">
        <v>111</v>
      </c>
      <c r="L6" s="315"/>
      <c r="M6" s="315"/>
      <c r="N6" s="316"/>
      <c r="O6" s="320"/>
      <c r="P6" s="320"/>
    </row>
    <row r="7" spans="1:19" ht="37.5" customHeight="1">
      <c r="B7" s="325"/>
      <c r="C7" s="325"/>
      <c r="D7" s="329"/>
      <c r="E7" s="330"/>
      <c r="F7" s="332"/>
      <c r="G7" s="331"/>
      <c r="H7" s="312" t="s">
        <v>127</v>
      </c>
      <c r="I7" s="318" t="s">
        <v>113</v>
      </c>
      <c r="J7" s="319"/>
      <c r="K7" s="321" t="s">
        <v>114</v>
      </c>
      <c r="L7" s="323" t="s">
        <v>40</v>
      </c>
      <c r="M7" s="312" t="s">
        <v>128</v>
      </c>
      <c r="N7" s="316"/>
      <c r="O7" s="320"/>
      <c r="P7" s="320"/>
    </row>
    <row r="8" spans="1:19" ht="105" customHeight="1">
      <c r="B8" s="325"/>
      <c r="C8" s="325"/>
      <c r="D8" s="108" t="s">
        <v>51</v>
      </c>
      <c r="E8" s="109" t="s">
        <v>49</v>
      </c>
      <c r="F8" s="110" t="s">
        <v>129</v>
      </c>
      <c r="G8" s="110" t="s">
        <v>130</v>
      </c>
      <c r="H8" s="313"/>
      <c r="I8" s="107" t="s">
        <v>131</v>
      </c>
      <c r="J8" s="106" t="s">
        <v>119</v>
      </c>
      <c r="K8" s="322"/>
      <c r="L8" s="322"/>
      <c r="M8" s="313"/>
      <c r="N8" s="313"/>
      <c r="O8" s="109" t="s">
        <v>51</v>
      </c>
      <c r="P8" s="107" t="s">
        <v>132</v>
      </c>
      <c r="Q8" s="111"/>
      <c r="S8" s="111"/>
    </row>
    <row r="9" spans="1:19" ht="15.75" customHeight="1">
      <c r="B9" s="112" t="s">
        <v>54</v>
      </c>
      <c r="C9" s="112" t="s">
        <v>55</v>
      </c>
      <c r="D9" s="112" t="s">
        <v>56</v>
      </c>
      <c r="E9" s="112" t="s">
        <v>57</v>
      </c>
      <c r="F9" s="112" t="s">
        <v>58</v>
      </c>
      <c r="G9" s="112" t="s">
        <v>59</v>
      </c>
      <c r="H9" s="112" t="s">
        <v>60</v>
      </c>
      <c r="I9" s="112" t="s">
        <v>61</v>
      </c>
      <c r="J9" s="112" t="s">
        <v>62</v>
      </c>
      <c r="K9" s="112" t="s">
        <v>63</v>
      </c>
      <c r="L9" s="112" t="s">
        <v>64</v>
      </c>
      <c r="M9" s="112" t="s">
        <v>65</v>
      </c>
      <c r="N9" s="112" t="s">
        <v>66</v>
      </c>
      <c r="O9" s="112" t="s">
        <v>67</v>
      </c>
      <c r="P9" s="112" t="s">
        <v>68</v>
      </c>
    </row>
    <row r="10" spans="1:19" ht="18.75" customHeight="1">
      <c r="B10" s="49" t="s">
        <v>121</v>
      </c>
      <c r="C10" s="113" t="s">
        <v>56</v>
      </c>
      <c r="D10" s="114"/>
      <c r="E10" s="114"/>
      <c r="F10" s="114"/>
      <c r="G10" s="120"/>
      <c r="H10" s="120"/>
      <c r="I10" s="114"/>
      <c r="J10" s="114"/>
      <c r="K10" s="120"/>
      <c r="L10" s="120"/>
      <c r="M10" s="120"/>
      <c r="N10" s="120"/>
      <c r="O10" s="120"/>
      <c r="P10" s="114"/>
    </row>
    <row r="11" spans="1:19" ht="29.25" customHeight="1">
      <c r="B11" s="116" t="s">
        <v>133</v>
      </c>
      <c r="C11" s="113" t="s">
        <v>57</v>
      </c>
      <c r="D11" s="114"/>
      <c r="E11" s="114"/>
      <c r="F11" s="114"/>
      <c r="G11" s="120"/>
      <c r="H11" s="120"/>
      <c r="I11" s="114"/>
      <c r="J11" s="114"/>
      <c r="K11" s="120"/>
      <c r="L11" s="120"/>
      <c r="M11" s="120"/>
      <c r="N11" s="120"/>
      <c r="O11" s="120"/>
      <c r="P11" s="114"/>
      <c r="Q11" s="121"/>
      <c r="R11" s="122"/>
      <c r="S11" s="122"/>
    </row>
    <row r="12" spans="1:19" ht="18" customHeight="1">
      <c r="A12" s="123">
        <v>5</v>
      </c>
      <c r="B12" s="117" t="str">
        <f>'2'!A12</f>
        <v>IMSP CS</v>
      </c>
      <c r="C12" s="113" t="s">
        <v>58</v>
      </c>
      <c r="D12" s="114"/>
      <c r="E12" s="114"/>
      <c r="F12" s="114"/>
      <c r="G12" s="120"/>
      <c r="H12" s="120"/>
      <c r="I12" s="114"/>
      <c r="J12" s="114"/>
      <c r="K12" s="120"/>
      <c r="L12" s="120"/>
      <c r="M12" s="120"/>
      <c r="N12" s="120"/>
      <c r="O12" s="124"/>
      <c r="P12" s="114"/>
    </row>
    <row r="13" spans="1:19" ht="18" customHeight="1">
      <c r="B13" s="117" t="str">
        <f>'2'!A13</f>
        <v>IMSP CS</v>
      </c>
      <c r="C13" s="113" t="s">
        <v>59</v>
      </c>
      <c r="D13" s="114"/>
      <c r="E13" s="114"/>
      <c r="F13" s="114"/>
      <c r="G13" s="120"/>
      <c r="H13" s="120"/>
      <c r="I13" s="114"/>
      <c r="J13" s="114"/>
      <c r="K13" s="120"/>
      <c r="L13" s="120"/>
      <c r="M13" s="120"/>
      <c r="N13" s="120"/>
      <c r="O13" s="124"/>
      <c r="P13" s="114"/>
    </row>
    <row r="14" spans="1:19" ht="18" customHeight="1">
      <c r="B14" s="117" t="str">
        <f>'2'!A14</f>
        <v>IMSP CS</v>
      </c>
      <c r="C14" s="113" t="s">
        <v>60</v>
      </c>
      <c r="D14" s="114"/>
      <c r="E14" s="114"/>
      <c r="F14" s="114"/>
      <c r="G14" s="120"/>
      <c r="H14" s="120"/>
      <c r="I14" s="114"/>
      <c r="J14" s="114"/>
      <c r="K14" s="120"/>
      <c r="L14" s="120"/>
      <c r="M14" s="120"/>
      <c r="N14" s="120"/>
      <c r="O14" s="124"/>
      <c r="P14" s="114"/>
    </row>
    <row r="15" spans="1:19" ht="18" customHeight="1">
      <c r="B15" s="117" t="str">
        <f>'2'!A15</f>
        <v>IMSP CS</v>
      </c>
      <c r="C15" s="113" t="s">
        <v>61</v>
      </c>
      <c r="D15" s="114"/>
      <c r="E15" s="114"/>
      <c r="F15" s="114"/>
      <c r="G15" s="120"/>
      <c r="H15" s="120"/>
      <c r="I15" s="114"/>
      <c r="J15" s="114"/>
      <c r="K15" s="120"/>
      <c r="L15" s="120"/>
      <c r="M15" s="120"/>
      <c r="N15" s="120"/>
      <c r="O15" s="124"/>
      <c r="P15" s="114"/>
    </row>
    <row r="16" spans="1:19" ht="18" customHeight="1">
      <c r="B16" s="117" t="str">
        <f>'2'!A16</f>
        <v>IMSP CS</v>
      </c>
      <c r="C16" s="113" t="s">
        <v>62</v>
      </c>
      <c r="D16" s="114"/>
      <c r="E16" s="114"/>
      <c r="F16" s="114"/>
      <c r="G16" s="120"/>
      <c r="H16" s="120"/>
      <c r="I16" s="114"/>
      <c r="J16" s="114"/>
      <c r="K16" s="120"/>
      <c r="L16" s="120"/>
      <c r="M16" s="120"/>
      <c r="N16" s="120"/>
      <c r="O16" s="124"/>
      <c r="P16" s="114"/>
    </row>
    <row r="17" spans="2:16" ht="18" customHeight="1">
      <c r="B17" s="117" t="str">
        <f>'2'!A17</f>
        <v>IMSP CS</v>
      </c>
      <c r="C17" s="113" t="s">
        <v>63</v>
      </c>
      <c r="D17" s="114"/>
      <c r="E17" s="114"/>
      <c r="F17" s="114"/>
      <c r="G17" s="120"/>
      <c r="H17" s="120"/>
      <c r="I17" s="114"/>
      <c r="J17" s="114"/>
      <c r="K17" s="120"/>
      <c r="L17" s="120"/>
      <c r="M17" s="120"/>
      <c r="N17" s="120"/>
      <c r="O17" s="124"/>
      <c r="P17" s="114"/>
    </row>
    <row r="18" spans="2:16" ht="18" customHeight="1">
      <c r="B18" s="117" t="str">
        <f>'2'!A18</f>
        <v>IMSP CS</v>
      </c>
      <c r="C18" s="113" t="s">
        <v>64</v>
      </c>
      <c r="D18" s="114"/>
      <c r="E18" s="114"/>
      <c r="F18" s="114"/>
      <c r="G18" s="120"/>
      <c r="H18" s="120"/>
      <c r="I18" s="114"/>
      <c r="J18" s="114"/>
      <c r="K18" s="120"/>
      <c r="L18" s="120"/>
      <c r="M18" s="120"/>
      <c r="N18" s="120"/>
      <c r="O18" s="124"/>
      <c r="P18" s="114"/>
    </row>
    <row r="19" spans="2:16" ht="18" customHeight="1">
      <c r="B19" s="117" t="str">
        <f>'2'!A19</f>
        <v>IMSP CS</v>
      </c>
      <c r="C19" s="113" t="s">
        <v>65</v>
      </c>
      <c r="D19" s="114"/>
      <c r="E19" s="114"/>
      <c r="F19" s="114"/>
      <c r="G19" s="120"/>
      <c r="H19" s="120"/>
      <c r="I19" s="114"/>
      <c r="J19" s="114"/>
      <c r="K19" s="120"/>
      <c r="L19" s="120"/>
      <c r="M19" s="120"/>
      <c r="N19" s="120"/>
      <c r="O19" s="124"/>
      <c r="P19" s="114"/>
    </row>
    <row r="20" spans="2:16" ht="18" customHeight="1">
      <c r="B20" s="117" t="str">
        <f>'2'!A20</f>
        <v>IMSP CS</v>
      </c>
      <c r="C20" s="113" t="s">
        <v>66</v>
      </c>
      <c r="D20" s="114"/>
      <c r="E20" s="114"/>
      <c r="F20" s="114"/>
      <c r="G20" s="120"/>
      <c r="H20" s="120"/>
      <c r="I20" s="114"/>
      <c r="J20" s="114"/>
      <c r="K20" s="120"/>
      <c r="L20" s="120"/>
      <c r="M20" s="120"/>
      <c r="N20" s="120"/>
      <c r="O20" s="124"/>
      <c r="P20" s="114"/>
    </row>
    <row r="21" spans="2:16" ht="18" customHeight="1">
      <c r="B21" s="117" t="str">
        <f>'2'!A21</f>
        <v>IMSP CS</v>
      </c>
      <c r="C21" s="113" t="s">
        <v>67</v>
      </c>
      <c r="D21" s="114"/>
      <c r="E21" s="114"/>
      <c r="F21" s="114"/>
      <c r="G21" s="120"/>
      <c r="H21" s="120"/>
      <c r="I21" s="114"/>
      <c r="J21" s="114"/>
      <c r="K21" s="120"/>
      <c r="L21" s="120"/>
      <c r="M21" s="120"/>
      <c r="N21" s="120"/>
      <c r="O21" s="124"/>
      <c r="P21" s="114"/>
    </row>
    <row r="22" spans="2:16" ht="18" customHeight="1">
      <c r="B22" s="117" t="str">
        <f>'2'!A22</f>
        <v>IMSP CS</v>
      </c>
      <c r="C22" s="113" t="s">
        <v>68</v>
      </c>
      <c r="D22" s="114"/>
      <c r="E22" s="114"/>
      <c r="F22" s="114"/>
      <c r="G22" s="120"/>
      <c r="H22" s="120"/>
      <c r="I22" s="114"/>
      <c r="J22" s="114"/>
      <c r="K22" s="120"/>
      <c r="L22" s="120"/>
      <c r="M22" s="120"/>
      <c r="N22" s="120"/>
      <c r="O22" s="124"/>
      <c r="P22" s="114"/>
    </row>
    <row r="23" spans="2:16" ht="18" customHeight="1">
      <c r="B23" s="117" t="str">
        <f>'2'!A23</f>
        <v>IMSP CS</v>
      </c>
      <c r="C23" s="113" t="s">
        <v>69</v>
      </c>
      <c r="D23" s="114"/>
      <c r="E23" s="114"/>
      <c r="F23" s="114"/>
      <c r="G23" s="120"/>
      <c r="H23" s="120"/>
      <c r="I23" s="114"/>
      <c r="J23" s="114"/>
      <c r="K23" s="120"/>
      <c r="L23" s="120"/>
      <c r="M23" s="120"/>
      <c r="N23" s="120"/>
      <c r="O23" s="124"/>
      <c r="P23" s="114"/>
    </row>
    <row r="24" spans="2:16" ht="18" customHeight="1">
      <c r="B24" s="117" t="str">
        <f>'2'!A24</f>
        <v>IMSP CS</v>
      </c>
      <c r="C24" s="113" t="s">
        <v>70</v>
      </c>
      <c r="D24" s="114"/>
      <c r="E24" s="114"/>
      <c r="F24" s="114"/>
      <c r="G24" s="120"/>
      <c r="H24" s="120"/>
      <c r="I24" s="114"/>
      <c r="J24" s="114"/>
      <c r="K24" s="120"/>
      <c r="L24" s="120"/>
      <c r="M24" s="120"/>
      <c r="N24" s="120"/>
      <c r="O24" s="124"/>
      <c r="P24" s="114"/>
    </row>
    <row r="25" spans="2:16" ht="18" customHeight="1">
      <c r="B25" s="117" t="str">
        <f>'2'!A25</f>
        <v>IMSP CS</v>
      </c>
      <c r="C25" s="113" t="s">
        <v>71</v>
      </c>
      <c r="D25" s="114"/>
      <c r="E25" s="114"/>
      <c r="F25" s="114"/>
      <c r="G25" s="120"/>
      <c r="H25" s="120"/>
      <c r="I25" s="114"/>
      <c r="J25" s="114"/>
      <c r="K25" s="120"/>
      <c r="L25" s="120"/>
      <c r="M25" s="120"/>
      <c r="N25" s="120"/>
      <c r="O25" s="124"/>
      <c r="P25" s="114"/>
    </row>
    <row r="26" spans="2:16" ht="18" customHeight="1">
      <c r="B26" s="117" t="str">
        <f>'2'!A26</f>
        <v>IMSP CS</v>
      </c>
      <c r="C26" s="113" t="s">
        <v>75</v>
      </c>
      <c r="D26" s="114"/>
      <c r="E26" s="114"/>
      <c r="F26" s="114"/>
      <c r="G26" s="120"/>
      <c r="H26" s="120"/>
      <c r="I26" s="114"/>
      <c r="J26" s="114"/>
      <c r="K26" s="120"/>
      <c r="L26" s="120"/>
      <c r="M26" s="120"/>
      <c r="N26" s="120"/>
      <c r="O26" s="124"/>
      <c r="P26" s="114"/>
    </row>
    <row r="27" spans="2:16" ht="18" customHeight="1">
      <c r="B27" s="117" t="str">
        <f>'2'!A27</f>
        <v>IMSP CS</v>
      </c>
      <c r="C27" s="113">
        <v>18</v>
      </c>
      <c r="D27" s="114"/>
      <c r="E27" s="114"/>
      <c r="F27" s="114"/>
      <c r="G27" s="120"/>
      <c r="H27" s="120"/>
      <c r="I27" s="114"/>
      <c r="J27" s="114"/>
      <c r="K27" s="120"/>
      <c r="L27" s="120"/>
      <c r="M27" s="120"/>
      <c r="N27" s="120"/>
      <c r="O27" s="124"/>
      <c r="P27" s="114"/>
    </row>
    <row r="28" spans="2:16" ht="18" customHeight="1">
      <c r="B28" s="117" t="str">
        <f>'2'!A28</f>
        <v>IMSP CS</v>
      </c>
      <c r="C28" s="113">
        <v>19</v>
      </c>
      <c r="D28" s="114"/>
      <c r="E28" s="114"/>
      <c r="F28" s="114"/>
      <c r="G28" s="120"/>
      <c r="H28" s="120"/>
      <c r="I28" s="114"/>
      <c r="J28" s="114"/>
      <c r="K28" s="120"/>
      <c r="L28" s="120"/>
      <c r="M28" s="120"/>
      <c r="N28" s="120"/>
      <c r="O28" s="124"/>
      <c r="P28" s="114"/>
    </row>
    <row r="29" spans="2:16" ht="18" customHeight="1">
      <c r="B29" s="117" t="str">
        <f>'2'!A29</f>
        <v>IMSP CS</v>
      </c>
      <c r="C29" s="113">
        <v>20</v>
      </c>
      <c r="D29" s="114"/>
      <c r="E29" s="114"/>
      <c r="F29" s="114"/>
      <c r="G29" s="120"/>
      <c r="H29" s="120"/>
      <c r="I29" s="114"/>
      <c r="J29" s="114"/>
      <c r="K29" s="120"/>
      <c r="L29" s="120"/>
      <c r="M29" s="120"/>
      <c r="N29" s="120"/>
      <c r="O29" s="124"/>
      <c r="P29" s="114"/>
    </row>
    <row r="30" spans="2:16" ht="18" customHeight="1">
      <c r="B30" s="117" t="str">
        <f>'2'!A30</f>
        <v>IMSP CS</v>
      </c>
      <c r="C30" s="113">
        <v>21</v>
      </c>
      <c r="D30" s="114"/>
      <c r="E30" s="114"/>
      <c r="F30" s="114"/>
      <c r="G30" s="120"/>
      <c r="H30" s="120"/>
      <c r="I30" s="114"/>
      <c r="J30" s="114"/>
      <c r="K30" s="120"/>
      <c r="L30" s="120"/>
      <c r="M30" s="120"/>
      <c r="N30" s="120"/>
      <c r="O30" s="124"/>
      <c r="P30" s="114"/>
    </row>
    <row r="31" spans="2:16" ht="18" customHeight="1">
      <c r="B31" s="117" t="str">
        <f>'2'!A31</f>
        <v>IMSP CS</v>
      </c>
      <c r="C31" s="113">
        <v>22</v>
      </c>
      <c r="D31" s="114"/>
      <c r="E31" s="114"/>
      <c r="F31" s="114"/>
      <c r="G31" s="120"/>
      <c r="H31" s="120"/>
      <c r="I31" s="114"/>
      <c r="J31" s="114"/>
      <c r="K31" s="120"/>
      <c r="L31" s="120"/>
      <c r="M31" s="120"/>
      <c r="N31" s="120"/>
      <c r="O31" s="124"/>
      <c r="P31" s="114"/>
    </row>
  </sheetData>
  <sheetProtection password="83B8" sheet="1" formatCells="0" selectLockedCells="1" autoFilter="0"/>
  <mergeCells count="16">
    <mergeCell ref="B2:Q2"/>
    <mergeCell ref="D4:G7"/>
    <mergeCell ref="D3:N3"/>
    <mergeCell ref="H5:M5"/>
    <mergeCell ref="H4:N4"/>
    <mergeCell ref="M7:M8"/>
    <mergeCell ref="K6:M6"/>
    <mergeCell ref="N5:N8"/>
    <mergeCell ref="B3:B8"/>
    <mergeCell ref="C3:C8"/>
    <mergeCell ref="O3:P7"/>
    <mergeCell ref="H6:J6"/>
    <mergeCell ref="H7:H8"/>
    <mergeCell ref="K7:K8"/>
    <mergeCell ref="L7:L8"/>
    <mergeCell ref="I7:J7"/>
  </mergeCells>
  <conditionalFormatting sqref="D10">
    <cfRule type="expression" dxfId="224" priority="75" stopIfTrue="1">
      <formula>($H$10+$K$10+$L$10+$M$10+$N$10)&gt;($D$10+$E$10)</formula>
    </cfRule>
    <cfRule type="cellIs" dxfId="223" priority="74" stopIfTrue="1" operator="notEqual">
      <formula>SUM($D$11:$D$31)</formula>
    </cfRule>
  </conditionalFormatting>
  <conditionalFormatting sqref="D11">
    <cfRule type="expression" dxfId="222" priority="27" stopIfTrue="1">
      <formula>($H$11+$K$11+$L$11+$M$11+$N$11)&gt;($D$11+$E$11)</formula>
    </cfRule>
  </conditionalFormatting>
  <conditionalFormatting sqref="D12">
    <cfRule type="expression" dxfId="221" priority="28" stopIfTrue="1">
      <formula>($H$12+$K$12+$L$12+$M$12+$N$12)&gt;($D$12+$E$12)</formula>
    </cfRule>
  </conditionalFormatting>
  <conditionalFormatting sqref="D13">
    <cfRule type="expression" dxfId="220" priority="29" stopIfTrue="1">
      <formula>($H$13+$K$13+$L$13+$M$13+$N$13)&gt;($D$13+$E$13)</formula>
    </cfRule>
  </conditionalFormatting>
  <conditionalFormatting sqref="D14">
    <cfRule type="expression" dxfId="219" priority="30" stopIfTrue="1">
      <formula>($H$14+$K$14+$L$14+$M$14+$N$14)&gt;($D$14+$E$14)</formula>
    </cfRule>
  </conditionalFormatting>
  <conditionalFormatting sqref="D15">
    <cfRule type="expression" dxfId="218" priority="31" stopIfTrue="1">
      <formula>($H$15+$K$15+$L$15+$M$15+$N$15)&gt;($D$15+$E$15)</formula>
    </cfRule>
  </conditionalFormatting>
  <conditionalFormatting sqref="D16">
    <cfRule type="expression" dxfId="217" priority="32" stopIfTrue="1">
      <formula>($H$16+$K$16+$L$16+$M$16+$N$16)&gt;($D$16+$E$16)</formula>
    </cfRule>
  </conditionalFormatting>
  <conditionalFormatting sqref="D17">
    <cfRule type="expression" dxfId="216" priority="33" stopIfTrue="1">
      <formula>($H$17+$K$17+$L$17+$M$17+$N$17)&gt;($D$17+$E$17)</formula>
    </cfRule>
  </conditionalFormatting>
  <conditionalFormatting sqref="D18">
    <cfRule type="expression" dxfId="215" priority="34" stopIfTrue="1">
      <formula>($H$18+$K$18+$L$18+$M$18+$N$18)&gt;($D$18+$E$18)</formula>
    </cfRule>
  </conditionalFormatting>
  <conditionalFormatting sqref="D19">
    <cfRule type="expression" dxfId="214" priority="35" stopIfTrue="1">
      <formula>($H$19+$K$19+$L$19+$M$19+$N$19)&gt;($D$19+$E$19)</formula>
    </cfRule>
  </conditionalFormatting>
  <conditionalFormatting sqref="D20">
    <cfRule type="expression" dxfId="213" priority="36" stopIfTrue="1">
      <formula>($H$20+$K$20+$L$20+$M$20+$N$20)&gt;($D$20+$E$20)</formula>
    </cfRule>
  </conditionalFormatting>
  <conditionalFormatting sqref="D21">
    <cfRule type="expression" dxfId="212" priority="56" stopIfTrue="1">
      <formula>($H$21+$K$21+$L$21+$M$21+$N$21)&gt;($D$21+$E$21)</formula>
    </cfRule>
  </conditionalFormatting>
  <conditionalFormatting sqref="D22">
    <cfRule type="expression" dxfId="211" priority="58" stopIfTrue="1">
      <formula>($H$22+$K$22+$L$22+$M$22+$N$22)&gt;($D$22+$E$22)</formula>
    </cfRule>
  </conditionalFormatting>
  <conditionalFormatting sqref="D23">
    <cfRule type="expression" dxfId="210" priority="59" stopIfTrue="1">
      <formula>($H$23+$K$23+$L$23+$M$23+$N$23)&gt;($D$23+$E$23)</formula>
    </cfRule>
  </conditionalFormatting>
  <conditionalFormatting sqref="D24">
    <cfRule type="expression" dxfId="209" priority="60" stopIfTrue="1">
      <formula>($H$24+$K$24+$L$24+$M$24+$N$24)&gt;($D$24+$E$24)</formula>
    </cfRule>
  </conditionalFormatting>
  <conditionalFormatting sqref="D25">
    <cfRule type="expression" dxfId="208" priority="61" stopIfTrue="1">
      <formula>($H$25+$K$25+$L$25+$M$25+$N$25)&gt;($D$25+$E$25)</formula>
    </cfRule>
  </conditionalFormatting>
  <conditionalFormatting sqref="D26">
    <cfRule type="expression" dxfId="207" priority="62" stopIfTrue="1">
      <formula>($H$26+$K$26+$L$26+$M$26+$N$26)&gt;($D$26+$E$26)</formula>
    </cfRule>
  </conditionalFormatting>
  <conditionalFormatting sqref="D27">
    <cfRule type="expression" dxfId="206" priority="63" stopIfTrue="1">
      <formula>($H$27+$K$27+$L$27+$M$27+$N$27)&gt;($D$27+$E$27)</formula>
    </cfRule>
  </conditionalFormatting>
  <conditionalFormatting sqref="D28">
    <cfRule type="expression" dxfId="205" priority="78" stopIfTrue="1">
      <formula>($H$28+$K$28+$L$28+$M$28+$N$28)&gt;($D$28+$E$28)</formula>
    </cfRule>
  </conditionalFormatting>
  <conditionalFormatting sqref="D29">
    <cfRule type="expression" dxfId="204" priority="37" stopIfTrue="1">
      <formula>($H$29+$K$29+$L$29+$M$29+$N$29)&gt;($D$29+$E$29)</formula>
    </cfRule>
  </conditionalFormatting>
  <conditionalFormatting sqref="D30">
    <cfRule type="expression" dxfId="203" priority="38" stopIfTrue="1">
      <formula>($H$30+$K$30+$L$30+$M$30+$N$30)&gt;($D$30+$E$30)</formula>
    </cfRule>
  </conditionalFormatting>
  <conditionalFormatting sqref="D31">
    <cfRule type="expression" dxfId="202" priority="39" stopIfTrue="1">
      <formula>($H$31+$K$31+$L$31+$M$31+$N$31)&gt;($D$31+$E$31)</formula>
    </cfRule>
  </conditionalFormatting>
  <conditionalFormatting sqref="E10">
    <cfRule type="cellIs" dxfId="201" priority="1" stopIfTrue="1" operator="notEqual">
      <formula>SUM($E$11:$E$31)</formula>
    </cfRule>
  </conditionalFormatting>
  <conditionalFormatting sqref="F10">
    <cfRule type="cellIs" dxfId="200" priority="76" stopIfTrue="1" operator="notEqual">
      <formula>SUM($F$11:$F$31)</formula>
    </cfRule>
    <cfRule type="expression" dxfId="199" priority="77" stopIfTrue="1">
      <formula>($F$10+$G$10)&lt;&gt;($D$10+$E$10)</formula>
    </cfRule>
  </conditionalFormatting>
  <conditionalFormatting sqref="F11">
    <cfRule type="expression" dxfId="198" priority="40" stopIfTrue="1">
      <formula>($F$11+$G$11)&lt;&gt;($D$11+$E$11)</formula>
    </cfRule>
  </conditionalFormatting>
  <conditionalFormatting sqref="F12">
    <cfRule type="expression" dxfId="197" priority="41" stopIfTrue="1">
      <formula>($F$12+$G$12)&lt;&gt;($D$12+$E$12)</formula>
    </cfRule>
  </conditionalFormatting>
  <conditionalFormatting sqref="F13">
    <cfRule type="expression" dxfId="196" priority="42" stopIfTrue="1">
      <formula>($F$13+$G$13)&lt;&gt;($D$13+$E$13)</formula>
    </cfRule>
  </conditionalFormatting>
  <conditionalFormatting sqref="F14">
    <cfRule type="expression" dxfId="195" priority="43" stopIfTrue="1">
      <formula>($F$14+$G$14)&lt;&gt;($D$14+$E$14)</formula>
    </cfRule>
  </conditionalFormatting>
  <conditionalFormatting sqref="F15">
    <cfRule type="expression" dxfId="194" priority="44" stopIfTrue="1">
      <formula>($F$15+$G$15)&lt;&gt;($D$15+$E$15)</formula>
    </cfRule>
  </conditionalFormatting>
  <conditionalFormatting sqref="F16">
    <cfRule type="expression" dxfId="193" priority="45" stopIfTrue="1">
      <formula>($F$16+$G$16)&lt;&gt;($D$16+$E$16)</formula>
    </cfRule>
  </conditionalFormatting>
  <conditionalFormatting sqref="F17">
    <cfRule type="expression" dxfId="192" priority="46" stopIfTrue="1">
      <formula>($F$17+$G$17)&lt;&gt;($D$17+$E$17)</formula>
    </cfRule>
  </conditionalFormatting>
  <conditionalFormatting sqref="F18">
    <cfRule type="expression" dxfId="191" priority="47" stopIfTrue="1">
      <formula>($F$18+$G$18)&lt;&gt;($D$18+$E$18)</formula>
    </cfRule>
  </conditionalFormatting>
  <conditionalFormatting sqref="F19">
    <cfRule type="expression" dxfId="190" priority="48" stopIfTrue="1">
      <formula>($F$19+$G$19)&lt;&gt;($D$19+$E$19)</formula>
    </cfRule>
  </conditionalFormatting>
  <conditionalFormatting sqref="F20">
    <cfRule type="expression" dxfId="189" priority="49" stopIfTrue="1">
      <formula>($F$20+$G$20)&lt;&gt;($D$20+$E$20)</formula>
    </cfRule>
  </conditionalFormatting>
  <conditionalFormatting sqref="F21">
    <cfRule type="expression" dxfId="188" priority="57" stopIfTrue="1">
      <formula>($F$21+$G$21)&lt;&gt;($D$21+$E$21)</formula>
    </cfRule>
  </conditionalFormatting>
  <conditionalFormatting sqref="F22">
    <cfRule type="expression" dxfId="187" priority="64" stopIfTrue="1">
      <formula>($F$22+$G$22)&lt;&gt;($D$22+$E$22)</formula>
    </cfRule>
  </conditionalFormatting>
  <conditionalFormatting sqref="F23">
    <cfRule type="expression" dxfId="186" priority="65" stopIfTrue="1">
      <formula>($F$23+$G$23)&lt;&gt;($D$23+$E$23)</formula>
    </cfRule>
  </conditionalFormatting>
  <conditionalFormatting sqref="F24">
    <cfRule type="expression" dxfId="185" priority="66" stopIfTrue="1">
      <formula>($F$24+$G$24)&lt;&gt;($D$24+$E$24)</formula>
    </cfRule>
  </conditionalFormatting>
  <conditionalFormatting sqref="F25">
    <cfRule type="expression" dxfId="184" priority="67" stopIfTrue="1">
      <formula>($F$25+$G$25)&lt;&gt;($D$25+$E$25)</formula>
    </cfRule>
  </conditionalFormatting>
  <conditionalFormatting sqref="F26">
    <cfRule type="expression" dxfId="183" priority="68" stopIfTrue="1">
      <formula>($F$26+$G$26)&lt;&gt;($D$26+$E$26)</formula>
    </cfRule>
  </conditionalFormatting>
  <conditionalFormatting sqref="F27">
    <cfRule type="expression" dxfId="182" priority="79" stopIfTrue="1">
      <formula>($F$27+$G$27)&lt;&gt;($D$27+$E$27)</formula>
    </cfRule>
  </conditionalFormatting>
  <conditionalFormatting sqref="F28">
    <cfRule type="expression" dxfId="181" priority="80" stopIfTrue="1">
      <formula>($F$28+$G$28)&lt;&gt;($D$28+$E$28)</formula>
    </cfRule>
  </conditionalFormatting>
  <conditionalFormatting sqref="F29">
    <cfRule type="expression" dxfId="180" priority="50" stopIfTrue="1">
      <formula>($F$29+$G$29)&lt;&gt;($D$29+$E$29)</formula>
    </cfRule>
  </conditionalFormatting>
  <conditionalFormatting sqref="F30">
    <cfRule type="expression" dxfId="179" priority="51" stopIfTrue="1">
      <formula>($F$30+$G$30)&lt;&gt;($D$30+$E$30)</formula>
    </cfRule>
  </conditionalFormatting>
  <conditionalFormatting sqref="F31">
    <cfRule type="expression" dxfId="178" priority="52" stopIfTrue="1">
      <formula>($F$31+$G$31)&lt;&gt;($D$31+$E$31)</formula>
    </cfRule>
  </conditionalFormatting>
  <conditionalFormatting sqref="G10">
    <cfRule type="cellIs" dxfId="177" priority="2" stopIfTrue="1" operator="notEqual">
      <formula>SUM($G$11:$G$31)</formula>
    </cfRule>
  </conditionalFormatting>
  <conditionalFormatting sqref="H10">
    <cfRule type="cellIs" dxfId="176" priority="3" stopIfTrue="1" operator="notEqual">
      <formula>SUM($H$11:$H$31)</formula>
    </cfRule>
  </conditionalFormatting>
  <conditionalFormatting sqref="I10">
    <cfRule type="cellIs" dxfId="175" priority="53" stopIfTrue="1" operator="notEqual">
      <formula>SUM($I$11:$I$31)</formula>
    </cfRule>
    <cfRule type="cellIs" dxfId="174" priority="54" stopIfTrue="1" operator="greaterThan">
      <formula>$H$10</formula>
    </cfRule>
  </conditionalFormatting>
  <conditionalFormatting sqref="I11:J11">
    <cfRule type="cellIs" dxfId="173" priority="11" stopIfTrue="1" operator="greaterThan">
      <formula>$H$11</formula>
    </cfRule>
  </conditionalFormatting>
  <conditionalFormatting sqref="I12:J12">
    <cfRule type="cellIs" dxfId="172" priority="12" stopIfTrue="1" operator="greaterThan">
      <formula>$H$12</formula>
    </cfRule>
  </conditionalFormatting>
  <conditionalFormatting sqref="I13:J13">
    <cfRule type="cellIs" dxfId="171" priority="13" stopIfTrue="1" operator="greaterThan">
      <formula>$H$13</formula>
    </cfRule>
  </conditionalFormatting>
  <conditionalFormatting sqref="I14:J14">
    <cfRule type="cellIs" dxfId="170" priority="14" stopIfTrue="1" operator="greaterThan">
      <formula>$H$14</formula>
    </cfRule>
  </conditionalFormatting>
  <conditionalFormatting sqref="I15:J15">
    <cfRule type="cellIs" dxfId="169" priority="15" stopIfTrue="1" operator="greaterThan">
      <formula>$H$15</formula>
    </cfRule>
  </conditionalFormatting>
  <conditionalFormatting sqref="I16:J16">
    <cfRule type="cellIs" dxfId="168" priority="16" stopIfTrue="1" operator="greaterThan">
      <formula>$H$16</formula>
    </cfRule>
  </conditionalFormatting>
  <conditionalFormatting sqref="I17:J17">
    <cfRule type="cellIs" dxfId="167" priority="17" stopIfTrue="1" operator="greaterThan">
      <formula>$H$17</formula>
    </cfRule>
  </conditionalFormatting>
  <conditionalFormatting sqref="I18:J18">
    <cfRule type="cellIs" dxfId="166" priority="18" stopIfTrue="1" operator="greaterThan">
      <formula>$H$18</formula>
    </cfRule>
  </conditionalFormatting>
  <conditionalFormatting sqref="I19:J19">
    <cfRule type="cellIs" dxfId="165" priority="19" stopIfTrue="1" operator="greaterThan">
      <formula>$H$19</formula>
    </cfRule>
  </conditionalFormatting>
  <conditionalFormatting sqref="I20:J20">
    <cfRule type="cellIs" dxfId="164" priority="20" stopIfTrue="1" operator="greaterThan">
      <formula>$H$20</formula>
    </cfRule>
  </conditionalFormatting>
  <conditionalFormatting sqref="I21:J21">
    <cfRule type="cellIs" dxfId="163" priority="21" stopIfTrue="1" operator="greaterThan">
      <formula>$H$21</formula>
    </cfRule>
  </conditionalFormatting>
  <conditionalFormatting sqref="I22:J22">
    <cfRule type="cellIs" dxfId="162" priority="69" stopIfTrue="1" operator="greaterThan">
      <formula>$H$22</formula>
    </cfRule>
  </conditionalFormatting>
  <conditionalFormatting sqref="I23:J23">
    <cfRule type="cellIs" dxfId="161" priority="70" stopIfTrue="1" operator="greaterThan">
      <formula>$H$23</formula>
    </cfRule>
  </conditionalFormatting>
  <conditionalFormatting sqref="I24:J24">
    <cfRule type="cellIs" dxfId="160" priority="71" stopIfTrue="1" operator="greaterThan">
      <formula>$H$24</formula>
    </cfRule>
  </conditionalFormatting>
  <conditionalFormatting sqref="I25:J25">
    <cfRule type="cellIs" dxfId="159" priority="72" stopIfTrue="1" operator="greaterThan">
      <formula>$H$25</formula>
    </cfRule>
  </conditionalFormatting>
  <conditionalFormatting sqref="I26:J26">
    <cfRule type="cellIs" dxfId="158" priority="73" stopIfTrue="1" operator="greaterThan">
      <formula>$H$26</formula>
    </cfRule>
  </conditionalFormatting>
  <conditionalFormatting sqref="I27:J27">
    <cfRule type="cellIs" dxfId="157" priority="22" stopIfTrue="1" operator="greaterThan">
      <formula>$H$27</formula>
    </cfRule>
  </conditionalFormatting>
  <conditionalFormatting sqref="I28:J28">
    <cfRule type="cellIs" dxfId="156" priority="23" stopIfTrue="1" operator="greaterThan">
      <formula>$H$28</formula>
    </cfRule>
  </conditionalFormatting>
  <conditionalFormatting sqref="I29:J29">
    <cfRule type="cellIs" dxfId="155" priority="24" stopIfTrue="1" operator="greaterThan">
      <formula>$H$29</formula>
    </cfRule>
  </conditionalFormatting>
  <conditionalFormatting sqref="I30:J30">
    <cfRule type="cellIs" dxfId="154" priority="25" stopIfTrue="1" operator="greaterThan">
      <formula>$H$30</formula>
    </cfRule>
  </conditionalFormatting>
  <conditionalFormatting sqref="I31:J31">
    <cfRule type="cellIs" dxfId="153" priority="26" stopIfTrue="1" operator="greaterThan">
      <formula>$H$31</formula>
    </cfRule>
  </conditionalFormatting>
  <conditionalFormatting sqref="J10">
    <cfRule type="cellIs" dxfId="152" priority="9" stopIfTrue="1" operator="notEqual">
      <formula>SUM($J$11:$J$31)</formula>
    </cfRule>
    <cfRule type="cellIs" dxfId="151" priority="10" stopIfTrue="1" operator="greaterThan">
      <formula>$H$10</formula>
    </cfRule>
  </conditionalFormatting>
  <conditionalFormatting sqref="K10">
    <cfRule type="cellIs" dxfId="150" priority="4" stopIfTrue="1" operator="notEqual">
      <formula>SUM($K$11:$K$31)</formula>
    </cfRule>
  </conditionalFormatting>
  <conditionalFormatting sqref="L10">
    <cfRule type="cellIs" dxfId="149" priority="5" stopIfTrue="1" operator="notEqual">
      <formula>SUM($L$11:$L$31)</formula>
    </cfRule>
  </conditionalFormatting>
  <conditionalFormatting sqref="M10">
    <cfRule type="cellIs" dxfId="148" priority="6" stopIfTrue="1" operator="notEqual">
      <formula>SUM($M$11:$M$31)</formula>
    </cfRule>
  </conditionalFormatting>
  <conditionalFormatting sqref="N10">
    <cfRule type="cellIs" dxfId="147" priority="7" stopIfTrue="1" operator="notEqual">
      <formula>SUM($N$11:$N$31)</formula>
    </cfRule>
  </conditionalFormatting>
  <conditionalFormatting sqref="O10">
    <cfRule type="cellIs" dxfId="146" priority="8" stopIfTrue="1" operator="notEqual">
      <formula>SUM($O$11:$O$31)</formula>
    </cfRule>
  </conditionalFormatting>
  <conditionalFormatting sqref="P10">
    <cfRule type="cellIs" dxfId="145" priority="55" stopIfTrue="1" operator="notEqual">
      <formula>SUM($P$11:$P$31)</formula>
    </cfRule>
  </conditionalFormatting>
  <pageMargins left="0.23622000000000001" right="7.8740000000000004E-2" top="0.59055100000000005" bottom="0" header="0.31496099999999999" footer="0"/>
  <pageSetup paperSize="9" scale="8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W32"/>
  <sheetViews>
    <sheetView workbookViewId="0">
      <selection activeCell="G14" sqref="G14"/>
    </sheetView>
  </sheetViews>
  <sheetFormatPr defaultColWidth="11.7109375" defaultRowHeight="11.25" customHeight="1"/>
  <cols>
    <col min="1" max="1" width="9.28515625" style="104" customWidth="1"/>
    <col min="2" max="2" width="23.7109375" style="104" customWidth="1"/>
    <col min="3" max="3" width="6.7109375" style="104" customWidth="1"/>
    <col min="4" max="4" width="9.42578125" style="104" customWidth="1"/>
    <col min="5" max="5" width="10.5703125" style="104" customWidth="1"/>
    <col min="6" max="7" width="9.7109375" style="104" customWidth="1"/>
    <col min="8" max="8" width="9.42578125" style="104" customWidth="1"/>
    <col min="9" max="9" width="11.7109375" style="104" customWidth="1"/>
    <col min="10" max="10" width="10" style="104" customWidth="1"/>
    <col min="11" max="11" width="10.42578125" style="104" customWidth="1"/>
    <col min="12" max="12" width="9.7109375" style="104" customWidth="1"/>
    <col min="13" max="13" width="10.42578125" style="104" customWidth="1"/>
    <col min="14" max="14" width="12.42578125" style="104" customWidth="1"/>
    <col min="15" max="15" width="14.140625" style="104" customWidth="1"/>
    <col min="16" max="16" width="1.28515625" style="104" customWidth="1"/>
    <col min="17" max="257" width="11.7109375" style="104" customWidth="1"/>
  </cols>
  <sheetData>
    <row r="1" spans="1:18" ht="6" customHeight="1"/>
    <row r="2" spans="1:18" ht="6" customHeight="1"/>
    <row r="3" spans="1:18" ht="30.75" customHeight="1">
      <c r="B3" s="125">
        <v>5000</v>
      </c>
      <c r="C3" s="334" t="s">
        <v>134</v>
      </c>
      <c r="D3" s="334"/>
      <c r="E3" s="334"/>
      <c r="F3" s="334"/>
      <c r="G3" s="334"/>
      <c r="H3" s="334"/>
      <c r="I3" s="334"/>
      <c r="J3" s="334"/>
      <c r="K3" s="334"/>
      <c r="L3" s="334"/>
      <c r="M3" s="334"/>
      <c r="N3" s="334"/>
      <c r="O3" s="334"/>
    </row>
    <row r="4" spans="1:18" ht="31.5" customHeight="1">
      <c r="B4" s="324" t="s">
        <v>104</v>
      </c>
      <c r="C4" s="324" t="s">
        <v>105</v>
      </c>
      <c r="D4" s="335" t="s">
        <v>135</v>
      </c>
      <c r="E4" s="336"/>
      <c r="F4" s="335" t="s">
        <v>136</v>
      </c>
      <c r="G4" s="336"/>
      <c r="H4" s="335" t="s">
        <v>137</v>
      </c>
      <c r="I4" s="336"/>
      <c r="J4" s="335" t="s">
        <v>138</v>
      </c>
      <c r="K4" s="344"/>
      <c r="L4" s="344"/>
      <c r="M4" s="336"/>
      <c r="N4" s="335" t="s">
        <v>139</v>
      </c>
      <c r="O4" s="336"/>
    </row>
    <row r="5" spans="1:18" ht="25.5" customHeight="1">
      <c r="B5" s="325"/>
      <c r="C5" s="325"/>
      <c r="D5" s="337"/>
      <c r="E5" s="338"/>
      <c r="F5" s="337"/>
      <c r="G5" s="338"/>
      <c r="H5" s="337"/>
      <c r="I5" s="338"/>
      <c r="J5" s="339"/>
      <c r="K5" s="345"/>
      <c r="L5" s="345"/>
      <c r="M5" s="340"/>
      <c r="N5" s="337"/>
      <c r="O5" s="338"/>
    </row>
    <row r="6" spans="1:18" ht="74.25" customHeight="1">
      <c r="B6" s="325"/>
      <c r="C6" s="325"/>
      <c r="D6" s="337"/>
      <c r="E6" s="338"/>
      <c r="F6" s="337"/>
      <c r="G6" s="338"/>
      <c r="H6" s="337"/>
      <c r="I6" s="338"/>
      <c r="J6" s="341" t="s">
        <v>140</v>
      </c>
      <c r="K6" s="342"/>
      <c r="L6" s="343" t="s">
        <v>141</v>
      </c>
      <c r="M6" s="342"/>
      <c r="N6" s="339"/>
      <c r="O6" s="340"/>
    </row>
    <row r="7" spans="1:18" ht="54" customHeight="1">
      <c r="B7" s="325"/>
      <c r="C7" s="325"/>
      <c r="D7" s="108" t="s">
        <v>51</v>
      </c>
      <c r="E7" s="109" t="s">
        <v>49</v>
      </c>
      <c r="F7" s="108" t="s">
        <v>51</v>
      </c>
      <c r="G7" s="109" t="s">
        <v>49</v>
      </c>
      <c r="H7" s="108" t="s">
        <v>51</v>
      </c>
      <c r="I7" s="109" t="s">
        <v>49</v>
      </c>
      <c r="J7" s="108" t="s">
        <v>51</v>
      </c>
      <c r="K7" s="109" t="s">
        <v>49</v>
      </c>
      <c r="L7" s="108" t="s">
        <v>51</v>
      </c>
      <c r="M7" s="109" t="s">
        <v>49</v>
      </c>
      <c r="N7" s="108" t="s">
        <v>51</v>
      </c>
      <c r="O7" s="109" t="s">
        <v>49</v>
      </c>
    </row>
    <row r="8" spans="1:18" ht="0.75" hidden="1" customHeight="1">
      <c r="B8" s="126"/>
      <c r="C8" s="126"/>
      <c r="D8" s="108" t="s">
        <v>51</v>
      </c>
      <c r="E8" s="109" t="s">
        <v>49</v>
      </c>
      <c r="F8" s="108" t="s">
        <v>51</v>
      </c>
      <c r="G8" s="109" t="s">
        <v>49</v>
      </c>
      <c r="H8" s="108" t="s">
        <v>51</v>
      </c>
      <c r="I8" s="109" t="s">
        <v>49</v>
      </c>
      <c r="J8" s="108" t="s">
        <v>51</v>
      </c>
      <c r="K8" s="109" t="s">
        <v>49</v>
      </c>
      <c r="L8" s="108" t="s">
        <v>51</v>
      </c>
      <c r="M8" s="109" t="s">
        <v>49</v>
      </c>
      <c r="N8" s="109" t="s">
        <v>51</v>
      </c>
      <c r="O8" s="107" t="s">
        <v>132</v>
      </c>
    </row>
    <row r="9" spans="1:18" ht="15.75" customHeight="1">
      <c r="B9" s="112" t="s">
        <v>54</v>
      </c>
      <c r="C9" s="112" t="s">
        <v>55</v>
      </c>
      <c r="D9" s="112" t="s">
        <v>56</v>
      </c>
      <c r="E9" s="112" t="s">
        <v>57</v>
      </c>
      <c r="F9" s="112" t="s">
        <v>58</v>
      </c>
      <c r="G9" s="112" t="s">
        <v>59</v>
      </c>
      <c r="H9" s="112" t="s">
        <v>60</v>
      </c>
      <c r="I9" s="112" t="s">
        <v>61</v>
      </c>
      <c r="J9" s="112" t="s">
        <v>62</v>
      </c>
      <c r="K9" s="112" t="s">
        <v>63</v>
      </c>
      <c r="L9" s="112" t="s">
        <v>64</v>
      </c>
      <c r="M9" s="112" t="s">
        <v>65</v>
      </c>
      <c r="N9" s="112" t="s">
        <v>66</v>
      </c>
      <c r="O9" s="112" t="s">
        <v>67</v>
      </c>
      <c r="P9" s="111"/>
      <c r="R9" s="111"/>
    </row>
    <row r="10" spans="1:18" ht="21" customHeight="1">
      <c r="B10" s="49" t="s">
        <v>121</v>
      </c>
      <c r="C10" s="113" t="s">
        <v>56</v>
      </c>
      <c r="D10" s="114"/>
      <c r="E10" s="114"/>
      <c r="F10" s="114"/>
      <c r="G10" s="114"/>
      <c r="H10" s="114"/>
      <c r="I10" s="114"/>
      <c r="J10" s="114"/>
      <c r="K10" s="114"/>
      <c r="L10" s="114"/>
      <c r="M10" s="114"/>
      <c r="N10" s="114"/>
      <c r="O10" s="114"/>
    </row>
    <row r="11" spans="1:18" ht="25.5">
      <c r="B11" s="116" t="s">
        <v>73</v>
      </c>
      <c r="C11" s="113" t="s">
        <v>57</v>
      </c>
      <c r="D11" s="120"/>
      <c r="E11" s="120"/>
      <c r="F11" s="120"/>
      <c r="G11" s="120"/>
      <c r="H11" s="120"/>
      <c r="I11" s="120"/>
      <c r="J11" s="120"/>
      <c r="K11" s="120"/>
      <c r="L11" s="120"/>
      <c r="M11" s="120"/>
      <c r="N11" s="120"/>
      <c r="O11" s="120"/>
    </row>
    <row r="12" spans="1:18" ht="18" customHeight="1">
      <c r="B12" s="117" t="str">
        <f>'2'!A12</f>
        <v>IMSP CS</v>
      </c>
      <c r="C12" s="113" t="s">
        <v>58</v>
      </c>
      <c r="D12" s="120"/>
      <c r="E12" s="120"/>
      <c r="F12" s="120"/>
      <c r="G12" s="120"/>
      <c r="H12" s="120"/>
      <c r="I12" s="120"/>
      <c r="J12" s="120"/>
      <c r="K12" s="120"/>
      <c r="L12" s="120"/>
      <c r="M12" s="120"/>
      <c r="N12" s="120"/>
      <c r="O12" s="124"/>
      <c r="P12" s="121"/>
      <c r="Q12" s="122"/>
      <c r="R12" s="122"/>
    </row>
    <row r="13" spans="1:18" ht="18" customHeight="1">
      <c r="B13" s="117" t="str">
        <f>'2'!A13</f>
        <v>IMSP CS</v>
      </c>
      <c r="C13" s="113" t="s">
        <v>59</v>
      </c>
      <c r="D13" s="120"/>
      <c r="E13" s="120"/>
      <c r="F13" s="120"/>
      <c r="G13" s="120"/>
      <c r="H13" s="120"/>
      <c r="I13" s="120"/>
      <c r="J13" s="120"/>
      <c r="K13" s="120"/>
      <c r="L13" s="120"/>
      <c r="M13" s="120"/>
      <c r="N13" s="120"/>
      <c r="O13" s="124"/>
    </row>
    <row r="14" spans="1:18" ht="18" customHeight="1">
      <c r="B14" s="117" t="str">
        <f>'2'!A14</f>
        <v>IMSP CS</v>
      </c>
      <c r="C14" s="113" t="s">
        <v>60</v>
      </c>
      <c r="D14" s="120"/>
      <c r="E14" s="120"/>
      <c r="F14" s="120"/>
      <c r="G14" s="120"/>
      <c r="H14" s="120"/>
      <c r="I14" s="120"/>
      <c r="J14" s="120"/>
      <c r="K14" s="120"/>
      <c r="L14" s="120"/>
      <c r="M14" s="120"/>
      <c r="N14" s="120"/>
      <c r="O14" s="124"/>
    </row>
    <row r="15" spans="1:18" ht="18" customHeight="1">
      <c r="A15" s="123">
        <v>6</v>
      </c>
      <c r="B15" s="117" t="str">
        <f>'2'!A15</f>
        <v>IMSP CS</v>
      </c>
      <c r="C15" s="113" t="s">
        <v>61</v>
      </c>
      <c r="D15" s="120"/>
      <c r="E15" s="120"/>
      <c r="F15" s="120"/>
      <c r="G15" s="120"/>
      <c r="H15" s="120"/>
      <c r="I15" s="120"/>
      <c r="J15" s="120"/>
      <c r="K15" s="120"/>
      <c r="L15" s="120"/>
      <c r="M15" s="120"/>
      <c r="N15" s="120"/>
      <c r="O15" s="124"/>
    </row>
    <row r="16" spans="1:18" ht="18" customHeight="1">
      <c r="B16" s="117" t="str">
        <f>'2'!A16</f>
        <v>IMSP CS</v>
      </c>
      <c r="C16" s="113" t="s">
        <v>62</v>
      </c>
      <c r="D16" s="120"/>
      <c r="E16" s="120"/>
      <c r="F16" s="120"/>
      <c r="G16" s="120"/>
      <c r="H16" s="120"/>
      <c r="I16" s="120"/>
      <c r="J16" s="120"/>
      <c r="K16" s="120"/>
      <c r="L16" s="120"/>
      <c r="M16" s="120"/>
      <c r="N16" s="120"/>
      <c r="O16" s="124"/>
    </row>
    <row r="17" spans="2:15" ht="18" customHeight="1">
      <c r="B17" s="117" t="str">
        <f>'2'!A17</f>
        <v>IMSP CS</v>
      </c>
      <c r="C17" s="113" t="s">
        <v>63</v>
      </c>
      <c r="D17" s="120"/>
      <c r="E17" s="120"/>
      <c r="F17" s="120"/>
      <c r="G17" s="120"/>
      <c r="H17" s="120"/>
      <c r="I17" s="120"/>
      <c r="J17" s="120"/>
      <c r="K17" s="120"/>
      <c r="L17" s="120"/>
      <c r="M17" s="120"/>
      <c r="N17" s="120"/>
      <c r="O17" s="124"/>
    </row>
    <row r="18" spans="2:15" ht="18" customHeight="1">
      <c r="B18" s="117" t="str">
        <f>'2'!A18</f>
        <v>IMSP CS</v>
      </c>
      <c r="C18" s="113" t="s">
        <v>64</v>
      </c>
      <c r="D18" s="120"/>
      <c r="E18" s="120"/>
      <c r="F18" s="120"/>
      <c r="G18" s="120"/>
      <c r="H18" s="120"/>
      <c r="I18" s="120"/>
      <c r="J18" s="120"/>
      <c r="K18" s="120"/>
      <c r="L18" s="120"/>
      <c r="M18" s="120"/>
      <c r="N18" s="120"/>
      <c r="O18" s="124"/>
    </row>
    <row r="19" spans="2:15" ht="18" customHeight="1">
      <c r="B19" s="117" t="str">
        <f>'2'!A19</f>
        <v>IMSP CS</v>
      </c>
      <c r="C19" s="113" t="s">
        <v>65</v>
      </c>
      <c r="D19" s="120"/>
      <c r="E19" s="120"/>
      <c r="F19" s="120"/>
      <c r="G19" s="120"/>
      <c r="H19" s="120"/>
      <c r="I19" s="120"/>
      <c r="J19" s="120"/>
      <c r="K19" s="120"/>
      <c r="L19" s="120"/>
      <c r="M19" s="120"/>
      <c r="N19" s="120"/>
      <c r="O19" s="124"/>
    </row>
    <row r="20" spans="2:15" ht="18" customHeight="1">
      <c r="B20" s="117" t="str">
        <f>'2'!A20</f>
        <v>IMSP CS</v>
      </c>
      <c r="C20" s="113" t="s">
        <v>66</v>
      </c>
      <c r="D20" s="120"/>
      <c r="E20" s="120"/>
      <c r="F20" s="120"/>
      <c r="G20" s="120"/>
      <c r="H20" s="120"/>
      <c r="I20" s="120"/>
      <c r="J20" s="120"/>
      <c r="K20" s="120"/>
      <c r="L20" s="120"/>
      <c r="M20" s="120"/>
      <c r="N20" s="120"/>
      <c r="O20" s="124"/>
    </row>
    <row r="21" spans="2:15" ht="18" customHeight="1">
      <c r="B21" s="117" t="str">
        <f>'2'!A21</f>
        <v>IMSP CS</v>
      </c>
      <c r="C21" s="113" t="s">
        <v>67</v>
      </c>
      <c r="D21" s="120"/>
      <c r="E21" s="120"/>
      <c r="F21" s="120"/>
      <c r="G21" s="120"/>
      <c r="H21" s="120"/>
      <c r="I21" s="120"/>
      <c r="J21" s="120"/>
      <c r="K21" s="120"/>
      <c r="L21" s="120"/>
      <c r="M21" s="120"/>
      <c r="N21" s="120"/>
      <c r="O21" s="124"/>
    </row>
    <row r="22" spans="2:15" ht="18" customHeight="1">
      <c r="B22" s="117" t="str">
        <f>'2'!A22</f>
        <v>IMSP CS</v>
      </c>
      <c r="C22" s="113" t="s">
        <v>68</v>
      </c>
      <c r="D22" s="120"/>
      <c r="E22" s="120"/>
      <c r="F22" s="120"/>
      <c r="G22" s="120"/>
      <c r="H22" s="120"/>
      <c r="I22" s="120"/>
      <c r="J22" s="120"/>
      <c r="K22" s="120"/>
      <c r="L22" s="120"/>
      <c r="M22" s="120"/>
      <c r="N22" s="120"/>
      <c r="O22" s="124"/>
    </row>
    <row r="23" spans="2:15" ht="18" customHeight="1">
      <c r="B23" s="117" t="str">
        <f>'2'!A23</f>
        <v>IMSP CS</v>
      </c>
      <c r="C23" s="113" t="s">
        <v>69</v>
      </c>
      <c r="D23" s="120"/>
      <c r="E23" s="120"/>
      <c r="F23" s="120"/>
      <c r="G23" s="120"/>
      <c r="H23" s="120"/>
      <c r="I23" s="120"/>
      <c r="J23" s="120"/>
      <c r="K23" s="120"/>
      <c r="L23" s="120"/>
      <c r="M23" s="120"/>
      <c r="N23" s="120"/>
      <c r="O23" s="124"/>
    </row>
    <row r="24" spans="2:15" ht="18" customHeight="1">
      <c r="B24" s="117" t="str">
        <f>'2'!A24</f>
        <v>IMSP CS</v>
      </c>
      <c r="C24" s="113" t="s">
        <v>70</v>
      </c>
      <c r="D24" s="120"/>
      <c r="E24" s="120"/>
      <c r="F24" s="120"/>
      <c r="G24" s="120"/>
      <c r="H24" s="120"/>
      <c r="I24" s="120"/>
      <c r="J24" s="120"/>
      <c r="K24" s="120"/>
      <c r="L24" s="120"/>
      <c r="M24" s="120"/>
      <c r="N24" s="120"/>
      <c r="O24" s="124"/>
    </row>
    <row r="25" spans="2:15" ht="18" customHeight="1">
      <c r="B25" s="117" t="str">
        <f>'2'!A25</f>
        <v>IMSP CS</v>
      </c>
      <c r="C25" s="113" t="s">
        <v>71</v>
      </c>
      <c r="D25" s="120"/>
      <c r="E25" s="120"/>
      <c r="F25" s="120"/>
      <c r="G25" s="120"/>
      <c r="H25" s="120"/>
      <c r="I25" s="120"/>
      <c r="J25" s="120"/>
      <c r="K25" s="120"/>
      <c r="L25" s="120"/>
      <c r="M25" s="120"/>
      <c r="N25" s="120"/>
      <c r="O25" s="124"/>
    </row>
    <row r="26" spans="2:15" ht="18" customHeight="1">
      <c r="B26" s="117" t="str">
        <f>'2'!A26</f>
        <v>IMSP CS</v>
      </c>
      <c r="C26" s="113" t="s">
        <v>75</v>
      </c>
      <c r="D26" s="120"/>
      <c r="E26" s="120"/>
      <c r="F26" s="120"/>
      <c r="G26" s="120"/>
      <c r="H26" s="120"/>
      <c r="I26" s="120"/>
      <c r="J26" s="120"/>
      <c r="K26" s="120"/>
      <c r="L26" s="120"/>
      <c r="M26" s="120"/>
      <c r="N26" s="120"/>
      <c r="O26" s="124"/>
    </row>
    <row r="27" spans="2:15" ht="18" customHeight="1">
      <c r="B27" s="117" t="str">
        <f>'2'!A27</f>
        <v>IMSP CS</v>
      </c>
      <c r="C27" s="113">
        <v>18</v>
      </c>
      <c r="D27" s="120"/>
      <c r="E27" s="120"/>
      <c r="F27" s="120"/>
      <c r="G27" s="120"/>
      <c r="H27" s="120"/>
      <c r="I27" s="120"/>
      <c r="J27" s="120"/>
      <c r="K27" s="120"/>
      <c r="L27" s="120"/>
      <c r="M27" s="120"/>
      <c r="N27" s="120"/>
      <c r="O27" s="124"/>
    </row>
    <row r="28" spans="2:15" ht="18" customHeight="1">
      <c r="B28" s="117" t="str">
        <f>'2'!A28</f>
        <v>IMSP CS</v>
      </c>
      <c r="C28" s="113">
        <v>19</v>
      </c>
      <c r="D28" s="120"/>
      <c r="E28" s="120"/>
      <c r="F28" s="120"/>
      <c r="G28" s="120"/>
      <c r="H28" s="120"/>
      <c r="I28" s="120"/>
      <c r="J28" s="120"/>
      <c r="K28" s="120"/>
      <c r="L28" s="120"/>
      <c r="M28" s="120"/>
      <c r="N28" s="120"/>
      <c r="O28" s="124"/>
    </row>
    <row r="29" spans="2:15" ht="18" customHeight="1">
      <c r="B29" s="117" t="str">
        <f>'2'!A29</f>
        <v>IMSP CS</v>
      </c>
      <c r="C29" s="113">
        <v>20</v>
      </c>
      <c r="D29" s="120"/>
      <c r="E29" s="120"/>
      <c r="F29" s="120"/>
      <c r="G29" s="120"/>
      <c r="H29" s="120"/>
      <c r="I29" s="120"/>
      <c r="J29" s="120"/>
      <c r="K29" s="120"/>
      <c r="L29" s="120"/>
      <c r="M29" s="120"/>
      <c r="N29" s="120"/>
      <c r="O29" s="124"/>
    </row>
    <row r="30" spans="2:15" ht="18" customHeight="1">
      <c r="B30" s="117" t="str">
        <f>'2'!A30</f>
        <v>IMSP CS</v>
      </c>
      <c r="C30" s="113">
        <v>21</v>
      </c>
      <c r="D30" s="120"/>
      <c r="E30" s="120"/>
      <c r="F30" s="120"/>
      <c r="G30" s="120"/>
      <c r="H30" s="120"/>
      <c r="I30" s="120"/>
      <c r="J30" s="120"/>
      <c r="K30" s="120"/>
      <c r="L30" s="120"/>
      <c r="M30" s="120"/>
      <c r="N30" s="120"/>
      <c r="O30" s="124"/>
    </row>
    <row r="31" spans="2:15" ht="18" customHeight="1">
      <c r="B31" s="117" t="str">
        <f>'2'!A31</f>
        <v>IMSP CS</v>
      </c>
      <c r="C31" s="113">
        <v>22</v>
      </c>
      <c r="D31" s="120"/>
      <c r="E31" s="120"/>
      <c r="F31" s="120"/>
      <c r="G31" s="120"/>
      <c r="H31" s="120"/>
      <c r="I31" s="120"/>
      <c r="J31" s="120"/>
      <c r="K31" s="120"/>
      <c r="L31" s="120"/>
      <c r="M31" s="120"/>
      <c r="N31" s="120"/>
      <c r="O31" s="124"/>
    </row>
    <row r="32" spans="2:15" ht="24.75" customHeight="1">
      <c r="C32" s="127"/>
    </row>
  </sheetData>
  <sheetProtection password="83B8" sheet="1" formatCells="0" selectLockedCells="1" autoFilter="0"/>
  <mergeCells count="10">
    <mergeCell ref="B4:B7"/>
    <mergeCell ref="C4:C7"/>
    <mergeCell ref="C3:O3"/>
    <mergeCell ref="D4:E6"/>
    <mergeCell ref="N4:O6"/>
    <mergeCell ref="H4:I6"/>
    <mergeCell ref="F4:G6"/>
    <mergeCell ref="J6:K6"/>
    <mergeCell ref="L6:M6"/>
    <mergeCell ref="J4:M5"/>
  </mergeCells>
  <conditionalFormatting sqref="D10">
    <cfRule type="cellIs" dxfId="144" priority="1" stopIfTrue="1" operator="notEqual">
      <formula>SUM($D$11:$D$31)</formula>
    </cfRule>
  </conditionalFormatting>
  <conditionalFormatting sqref="E10">
    <cfRule type="cellIs" dxfId="143" priority="2" stopIfTrue="1" operator="notEqual">
      <formula>SUM($E$11:$E$31)</formula>
    </cfRule>
  </conditionalFormatting>
  <conditionalFormatting sqref="F10">
    <cfRule type="cellIs" dxfId="142" priority="6" stopIfTrue="1" operator="notEqual">
      <formula>SUM($F$11:$F$31)</formula>
    </cfRule>
  </conditionalFormatting>
  <conditionalFormatting sqref="G10">
    <cfRule type="cellIs" dxfId="141" priority="3" stopIfTrue="1" operator="notEqual">
      <formula>SUM($G$11:$G$31)</formula>
    </cfRule>
  </conditionalFormatting>
  <conditionalFormatting sqref="H10">
    <cfRule type="cellIs" dxfId="140" priority="141" stopIfTrue="1" operator="notEqual">
      <formula>SUM($H$11:$H$31)</formula>
    </cfRule>
    <cfRule type="cellIs" dxfId="139" priority="142" stopIfTrue="1" operator="greaterThan">
      <formula>$D$10+$F$10</formula>
    </cfRule>
    <cfRule type="expression" dxfId="138" priority="143" stopIfTrue="1">
      <formula>($D$10+$E$10+$F$10+$G$10)&lt;($H$10+$I$10)</formula>
    </cfRule>
  </conditionalFormatting>
  <conditionalFormatting sqref="H11">
    <cfRule type="cellIs" dxfId="137" priority="61" stopIfTrue="1" operator="greaterThan">
      <formula>$D$11+$F$11</formula>
    </cfRule>
    <cfRule type="expression" dxfId="136" priority="62" stopIfTrue="1">
      <formula>($D$11+$E$11+$F$11+$G$11)&lt;($H$11+$I$11)</formula>
    </cfRule>
  </conditionalFormatting>
  <conditionalFormatting sqref="H12">
    <cfRule type="cellIs" dxfId="135" priority="63" stopIfTrue="1" operator="greaterThan">
      <formula>$D$12+$F$12</formula>
    </cfRule>
    <cfRule type="expression" dxfId="134" priority="64" stopIfTrue="1">
      <formula>($D$12+$E$12+$F$12+$G$12)&lt;($H$12+$I$12)</formula>
    </cfRule>
  </conditionalFormatting>
  <conditionalFormatting sqref="H13">
    <cfRule type="cellIs" dxfId="133" priority="65" stopIfTrue="1" operator="greaterThan">
      <formula>$D$13+$F$13</formula>
    </cfRule>
    <cfRule type="expression" dxfId="132" priority="66" stopIfTrue="1">
      <formula>($D$13+$E$13+$F$13+$G$13)&lt;($H$13+$I$13)</formula>
    </cfRule>
  </conditionalFormatting>
  <conditionalFormatting sqref="H14">
    <cfRule type="cellIs" dxfId="131" priority="67" stopIfTrue="1" operator="greaterThan">
      <formula>$D$14+$F$14</formula>
    </cfRule>
    <cfRule type="expression" dxfId="130" priority="68" stopIfTrue="1">
      <formula>($D$14+$E$14+$F$14+$G$14)&lt;($H$14+$I$14)</formula>
    </cfRule>
  </conditionalFormatting>
  <conditionalFormatting sqref="H15">
    <cfRule type="cellIs" dxfId="129" priority="69" stopIfTrue="1" operator="greaterThan">
      <formula>$D$15+$F$15</formula>
    </cfRule>
    <cfRule type="expression" dxfId="128" priority="70" stopIfTrue="1">
      <formula>($D$15+$E$15+$F$15+$G$15)&lt;($H$15+$I$15)</formula>
    </cfRule>
  </conditionalFormatting>
  <conditionalFormatting sqref="H16">
    <cfRule type="cellIs" dxfId="127" priority="71" stopIfTrue="1" operator="greaterThan">
      <formula>$D$16+$F$16</formula>
    </cfRule>
    <cfRule type="expression" dxfId="126" priority="72" stopIfTrue="1">
      <formula>($D$16+$E$16+$F$16+$G$16)&lt;($H$16+$I$16)</formula>
    </cfRule>
  </conditionalFormatting>
  <conditionalFormatting sqref="H17">
    <cfRule type="expression" dxfId="125" priority="74" stopIfTrue="1">
      <formula>($D$17+$E$17+$F$17+$G$17)&lt;($H$17+$I$17)</formula>
    </cfRule>
    <cfRule type="cellIs" dxfId="124" priority="73" stopIfTrue="1" operator="greaterThan">
      <formula>$D$17+$F$17</formula>
    </cfRule>
  </conditionalFormatting>
  <conditionalFormatting sqref="H18">
    <cfRule type="expression" dxfId="123" priority="76" stopIfTrue="1">
      <formula>($D$18+$E$18+$F$18+$G$18)&lt;($H$18+$I$18)</formula>
    </cfRule>
    <cfRule type="cellIs" dxfId="122" priority="75" stopIfTrue="1" operator="greaterThan">
      <formula>$D$18+$F$18</formula>
    </cfRule>
  </conditionalFormatting>
  <conditionalFormatting sqref="H19">
    <cfRule type="cellIs" dxfId="121" priority="77" stopIfTrue="1" operator="greaterThan">
      <formula>$D$19+$F$19</formula>
    </cfRule>
    <cfRule type="expression" dxfId="120" priority="78" stopIfTrue="1">
      <formula>($D$19+$E$19+$F$19+$G$19)&lt;($H$19+$I$19)</formula>
    </cfRule>
  </conditionalFormatting>
  <conditionalFormatting sqref="H20">
    <cfRule type="expression" dxfId="119" priority="80" stopIfTrue="1">
      <formula>($D$20+$E$20+$F$20+$G$20)&lt;($H$20+$I$20)</formula>
    </cfRule>
    <cfRule type="cellIs" dxfId="118" priority="79" stopIfTrue="1" operator="greaterThan">
      <formula>$D$20+$F$20</formula>
    </cfRule>
  </conditionalFormatting>
  <conditionalFormatting sqref="H21">
    <cfRule type="expression" dxfId="117" priority="108" stopIfTrue="1">
      <formula>($D$21+$E$21+$F$21+$G$21)&lt;($H$21+$I$21)</formula>
    </cfRule>
    <cfRule type="cellIs" dxfId="116" priority="107" stopIfTrue="1" operator="greaterThan">
      <formula>$D$21+$F$21</formula>
    </cfRule>
  </conditionalFormatting>
  <conditionalFormatting sqref="H22">
    <cfRule type="expression" dxfId="115" priority="110" stopIfTrue="1">
      <formula>($D$22+$E$22+$F$22+$G$22)&lt;($H$22+$I$22)</formula>
    </cfRule>
    <cfRule type="cellIs" dxfId="114" priority="109" stopIfTrue="1" operator="greaterThan">
      <formula>$D$22+$F$22</formula>
    </cfRule>
  </conditionalFormatting>
  <conditionalFormatting sqref="H23">
    <cfRule type="expression" dxfId="113" priority="112" stopIfTrue="1">
      <formula>($D$23+$E$23+$F$23+$G$23)&lt;($H$23+$I$23)</formula>
    </cfRule>
    <cfRule type="cellIs" dxfId="112" priority="111" stopIfTrue="1" operator="greaterThan">
      <formula>$D$23+$F$23</formula>
    </cfRule>
  </conditionalFormatting>
  <conditionalFormatting sqref="H24">
    <cfRule type="cellIs" dxfId="111" priority="113" stopIfTrue="1" operator="greaterThan">
      <formula>$D$24+$F$24</formula>
    </cfRule>
    <cfRule type="expression" dxfId="110" priority="114" stopIfTrue="1">
      <formula>($D$24+$E$24+$F$24+$G$24)&lt;($H$24+$I$24)</formula>
    </cfRule>
  </conditionalFormatting>
  <conditionalFormatting sqref="H25">
    <cfRule type="cellIs" dxfId="109" priority="115" stopIfTrue="1" operator="greaterThan">
      <formula>$D$25+$F$25</formula>
    </cfRule>
    <cfRule type="expression" dxfId="108" priority="116" stopIfTrue="1">
      <formula>($D$25+$E$25+$F$25+$G$25)&lt;($H$25+$I$25)</formula>
    </cfRule>
  </conditionalFormatting>
  <conditionalFormatting sqref="H26">
    <cfRule type="expression" dxfId="107" priority="118" stopIfTrue="1">
      <formula>($D$26+$E$26+$F$26+$G$26)&lt;($H$26+$I$26)</formula>
    </cfRule>
    <cfRule type="cellIs" dxfId="106" priority="117" stopIfTrue="1" operator="greaterThan">
      <formula>$D$26+$F$26</formula>
    </cfRule>
  </conditionalFormatting>
  <conditionalFormatting sqref="H27">
    <cfRule type="expression" dxfId="105" priority="120" stopIfTrue="1">
      <formula>($D$27+$E$27+$F$27+$G$27)&lt;($H$27+$I$27)</formula>
    </cfRule>
    <cfRule type="cellIs" dxfId="104" priority="119" stopIfTrue="1" operator="greaterThan">
      <formula>$D$27+$F$27</formula>
    </cfRule>
  </conditionalFormatting>
  <conditionalFormatting sqref="H28">
    <cfRule type="expression" dxfId="103" priority="145" stopIfTrue="1">
      <formula>($D$28+$E$28+$F$28+$G$28)&lt;($H$28+$I$28)</formula>
    </cfRule>
    <cfRule type="cellIs" dxfId="102" priority="144" stopIfTrue="1" operator="greaterThan">
      <formula>$D$28+$F$28</formula>
    </cfRule>
  </conditionalFormatting>
  <conditionalFormatting sqref="H29">
    <cfRule type="expression" dxfId="101" priority="82" stopIfTrue="1">
      <formula>($D$29+$E$29+$F$29+$G$29)&lt;($H$29+$I$29)</formula>
    </cfRule>
    <cfRule type="cellIs" dxfId="100" priority="81" stopIfTrue="1" operator="greaterThan">
      <formula>$D$29+$F$29</formula>
    </cfRule>
  </conditionalFormatting>
  <conditionalFormatting sqref="H30">
    <cfRule type="expression" dxfId="99" priority="84" stopIfTrue="1">
      <formula>($D$30+$E$30+$F$30+$G$30)&lt;($H$30+$I$30)</formula>
    </cfRule>
    <cfRule type="cellIs" dxfId="98" priority="83" stopIfTrue="1" operator="greaterThan">
      <formula>$D$30+$F$30</formula>
    </cfRule>
  </conditionalFormatting>
  <conditionalFormatting sqref="H31">
    <cfRule type="expression" dxfId="97" priority="86" stopIfTrue="1">
      <formula>($D$31+$E$31+$F$31+$G$31)&lt;($H$31+$I$31)</formula>
    </cfRule>
    <cfRule type="cellIs" dxfId="96" priority="85" stopIfTrue="1" operator="greaterThan">
      <formula>$D$31+$F$31</formula>
    </cfRule>
  </conditionalFormatting>
  <conditionalFormatting sqref="I10">
    <cfRule type="cellIs" dxfId="95" priority="7" stopIfTrue="1" operator="notEqual">
      <formula>SUM($I$11:$I$31)</formula>
    </cfRule>
    <cfRule type="cellIs" dxfId="94" priority="8" stopIfTrue="1" operator="greaterThan">
      <formula>$E$10+$G$10</formula>
    </cfRule>
  </conditionalFormatting>
  <conditionalFormatting sqref="I11 K11">
    <cfRule type="cellIs" dxfId="93" priority="13" stopIfTrue="1" operator="greaterThan">
      <formula>$E$11+$G$11</formula>
    </cfRule>
  </conditionalFormatting>
  <conditionalFormatting sqref="I12 K12">
    <cfRule type="cellIs" dxfId="92" priority="14" stopIfTrue="1" operator="greaterThan">
      <formula>$E$12+$G$12</formula>
    </cfRule>
  </conditionalFormatting>
  <conditionalFormatting sqref="I13 K13">
    <cfRule type="cellIs" dxfId="91" priority="15" stopIfTrue="1" operator="greaterThan">
      <formula>$E$13+$G$13</formula>
    </cfRule>
  </conditionalFormatting>
  <conditionalFormatting sqref="I14 K14">
    <cfRule type="cellIs" dxfId="90" priority="16" stopIfTrue="1" operator="greaterThan">
      <formula>$E$14+$G$14</formula>
    </cfRule>
  </conditionalFormatting>
  <conditionalFormatting sqref="I15 K15">
    <cfRule type="cellIs" dxfId="89" priority="17" stopIfTrue="1" operator="greaterThan">
      <formula>$E$15+$G$15</formula>
    </cfRule>
  </conditionalFormatting>
  <conditionalFormatting sqref="I16 K16">
    <cfRule type="cellIs" dxfId="88" priority="18" stopIfTrue="1" operator="greaterThan">
      <formula>$E$16+$G$16</formula>
    </cfRule>
  </conditionalFormatting>
  <conditionalFormatting sqref="I17 K17">
    <cfRule type="cellIs" dxfId="87" priority="19" stopIfTrue="1" operator="greaterThan">
      <formula>$E$17+$G$17</formula>
    </cfRule>
  </conditionalFormatting>
  <conditionalFormatting sqref="I18 K18">
    <cfRule type="cellIs" dxfId="86" priority="20" stopIfTrue="1" operator="greaterThan">
      <formula>$E$18+$G$18</formula>
    </cfRule>
  </conditionalFormatting>
  <conditionalFormatting sqref="I19 K19">
    <cfRule type="cellIs" dxfId="85" priority="21" stopIfTrue="1" operator="greaterThan">
      <formula>$E$19+$G$19</formula>
    </cfRule>
  </conditionalFormatting>
  <conditionalFormatting sqref="I20 K20">
    <cfRule type="cellIs" dxfId="84" priority="22" stopIfTrue="1" operator="greaterThan">
      <formula>$E$20+$G$20</formula>
    </cfRule>
  </conditionalFormatting>
  <conditionalFormatting sqref="I21 K21">
    <cfRule type="cellIs" dxfId="83" priority="23" stopIfTrue="1" operator="greaterThan">
      <formula>$E$21+$G$21</formula>
    </cfRule>
  </conditionalFormatting>
  <conditionalFormatting sqref="I22 K22">
    <cfRule type="cellIs" dxfId="82" priority="121" stopIfTrue="1" operator="greaterThan">
      <formula>$E$22+$G$22</formula>
    </cfRule>
  </conditionalFormatting>
  <conditionalFormatting sqref="I23 K23">
    <cfRule type="cellIs" dxfId="81" priority="122" stopIfTrue="1" operator="greaterThan">
      <formula>$E$23+$G$23</formula>
    </cfRule>
  </conditionalFormatting>
  <conditionalFormatting sqref="I24 K24">
    <cfRule type="cellIs" dxfId="80" priority="123" stopIfTrue="1" operator="greaterThan">
      <formula>$E$24+$G$24</formula>
    </cfRule>
  </conditionalFormatting>
  <conditionalFormatting sqref="I25 K25">
    <cfRule type="cellIs" dxfId="79" priority="124" stopIfTrue="1" operator="greaterThan">
      <formula>$E$25+$G$25</formula>
    </cfRule>
  </conditionalFormatting>
  <conditionalFormatting sqref="I26 K26">
    <cfRule type="cellIs" dxfId="78" priority="125" stopIfTrue="1" operator="greaterThan">
      <formula>$E$26+$G$26</formula>
    </cfRule>
  </conditionalFormatting>
  <conditionalFormatting sqref="I27 K27">
    <cfRule type="cellIs" dxfId="77" priority="24" stopIfTrue="1" operator="greaterThan">
      <formula>$E$27+$G$27</formula>
    </cfRule>
  </conditionalFormatting>
  <conditionalFormatting sqref="I28 K28">
    <cfRule type="cellIs" dxfId="76" priority="25" stopIfTrue="1" operator="greaterThan">
      <formula>$E$28+$G$28</formula>
    </cfRule>
  </conditionalFormatting>
  <conditionalFormatting sqref="I29 K29">
    <cfRule type="cellIs" dxfId="75" priority="26" stopIfTrue="1" operator="greaterThan">
      <formula>$E$29+$G$29</formula>
    </cfRule>
  </conditionalFormatting>
  <conditionalFormatting sqref="I30 K30">
    <cfRule type="cellIs" dxfId="74" priority="27" stopIfTrue="1" operator="greaterThan">
      <formula>$E$30+$G$30</formula>
    </cfRule>
  </conditionalFormatting>
  <conditionalFormatting sqref="I31 K31">
    <cfRule type="cellIs" dxfId="73" priority="28" stopIfTrue="1" operator="greaterThan">
      <formula>$E$31+$G$31</formula>
    </cfRule>
  </conditionalFormatting>
  <conditionalFormatting sqref="J10">
    <cfRule type="cellIs" dxfId="72" priority="88" stopIfTrue="1" operator="greaterThan">
      <formula>$D$10+$F$10</formula>
    </cfRule>
    <cfRule type="cellIs" dxfId="71" priority="87" stopIfTrue="1" operator="notEqual">
      <formula>SUM($J$11:$J$31)</formula>
    </cfRule>
  </conditionalFormatting>
  <conditionalFormatting sqref="J11">
    <cfRule type="cellIs" dxfId="70" priority="89" stopIfTrue="1" operator="greaterThan">
      <formula>$D$11+$F$11</formula>
    </cfRule>
  </conditionalFormatting>
  <conditionalFormatting sqref="J12">
    <cfRule type="cellIs" dxfId="69" priority="90" stopIfTrue="1" operator="greaterThan">
      <formula>$D$12+$F$12</formula>
    </cfRule>
  </conditionalFormatting>
  <conditionalFormatting sqref="J13">
    <cfRule type="cellIs" dxfId="68" priority="91" stopIfTrue="1" operator="greaterThan">
      <formula>$D$13+$F$13</formula>
    </cfRule>
  </conditionalFormatting>
  <conditionalFormatting sqref="J14">
    <cfRule type="cellIs" dxfId="67" priority="92" stopIfTrue="1" operator="greaterThan">
      <formula>$D$14+$F$14</formula>
    </cfRule>
  </conditionalFormatting>
  <conditionalFormatting sqref="J15">
    <cfRule type="cellIs" dxfId="66" priority="93" stopIfTrue="1" operator="greaterThan">
      <formula>$D$15+$F$15</formula>
    </cfRule>
  </conditionalFormatting>
  <conditionalFormatting sqref="J16">
    <cfRule type="cellIs" dxfId="65" priority="94" stopIfTrue="1" operator="greaterThan">
      <formula>$D$16+$F$16</formula>
    </cfRule>
  </conditionalFormatting>
  <conditionalFormatting sqref="J17">
    <cfRule type="cellIs" dxfId="64" priority="95" stopIfTrue="1" operator="greaterThan">
      <formula>$D$17+$F$17</formula>
    </cfRule>
  </conditionalFormatting>
  <conditionalFormatting sqref="J18">
    <cfRule type="cellIs" dxfId="63" priority="96" stopIfTrue="1" operator="greaterThan">
      <formula>$D$18+$F$18</formula>
    </cfRule>
  </conditionalFormatting>
  <conditionalFormatting sqref="J19">
    <cfRule type="cellIs" dxfId="62" priority="97" stopIfTrue="1" operator="greaterThan">
      <formula>$D$19+$F$19</formula>
    </cfRule>
  </conditionalFormatting>
  <conditionalFormatting sqref="J20">
    <cfRule type="cellIs" dxfId="61" priority="98" stopIfTrue="1" operator="greaterThan">
      <formula>$D$20+$F$20</formula>
    </cfRule>
  </conditionalFormatting>
  <conditionalFormatting sqref="J21">
    <cfRule type="cellIs" dxfId="60" priority="99" stopIfTrue="1" operator="greaterThan">
      <formula>$D$21+$F$21</formula>
    </cfRule>
  </conditionalFormatting>
  <conditionalFormatting sqref="J22">
    <cfRule type="cellIs" dxfId="59" priority="126" stopIfTrue="1" operator="greaterThan">
      <formula>$D$22+$F$22</formula>
    </cfRule>
  </conditionalFormatting>
  <conditionalFormatting sqref="J23">
    <cfRule type="cellIs" dxfId="58" priority="127" stopIfTrue="1" operator="greaterThan">
      <formula>$D$23+$F$23</formula>
    </cfRule>
  </conditionalFormatting>
  <conditionalFormatting sqref="J24">
    <cfRule type="cellIs" dxfId="57" priority="128" stopIfTrue="1" operator="greaterThan">
      <formula>$D$24+$F$24</formula>
    </cfRule>
  </conditionalFormatting>
  <conditionalFormatting sqref="J25">
    <cfRule type="cellIs" dxfId="56" priority="129" stopIfTrue="1" operator="greaterThan">
      <formula>$D$25+$F$25</formula>
    </cfRule>
  </conditionalFormatting>
  <conditionalFormatting sqref="J26">
    <cfRule type="cellIs" dxfId="55" priority="130" stopIfTrue="1" operator="greaterThan">
      <formula>$D$26+$F$26</formula>
    </cfRule>
  </conditionalFormatting>
  <conditionalFormatting sqref="J27">
    <cfRule type="cellIs" dxfId="54" priority="100" stopIfTrue="1" operator="greaterThan">
      <formula>$D$27+$F$27</formula>
    </cfRule>
  </conditionalFormatting>
  <conditionalFormatting sqref="J28">
    <cfRule type="cellIs" dxfId="53" priority="101" stopIfTrue="1" operator="greaterThan">
      <formula>$D$28+$F$28</formula>
    </cfRule>
  </conditionalFormatting>
  <conditionalFormatting sqref="J29">
    <cfRule type="cellIs" dxfId="52" priority="102" stopIfTrue="1" operator="greaterThan">
      <formula>$D$29+$F$29</formula>
    </cfRule>
  </conditionalFormatting>
  <conditionalFormatting sqref="J30">
    <cfRule type="cellIs" dxfId="51" priority="103" stopIfTrue="1" operator="greaterThan">
      <formula>$D$30+$F$30</formula>
    </cfRule>
  </conditionalFormatting>
  <conditionalFormatting sqref="J31">
    <cfRule type="cellIs" dxfId="50" priority="104" stopIfTrue="1" operator="greaterThan">
      <formula>$D$31+$F$31</formula>
    </cfRule>
  </conditionalFormatting>
  <conditionalFormatting sqref="K10">
    <cfRule type="cellIs" dxfId="49" priority="106" stopIfTrue="1" operator="greaterThan">
      <formula>$E$10+$G$10</formula>
    </cfRule>
    <cfRule type="cellIs" dxfId="48" priority="105" stopIfTrue="1" operator="notEqual">
      <formula>SUM($K$11:$K$31)</formula>
    </cfRule>
  </conditionalFormatting>
  <conditionalFormatting sqref="L10">
    <cfRule type="cellIs" dxfId="47" priority="9" stopIfTrue="1" operator="notEqual">
      <formula>SUM($L$11:$L$31)</formula>
    </cfRule>
    <cfRule type="cellIs" dxfId="46" priority="10" stopIfTrue="1" operator="greaterThan">
      <formula>$J$10</formula>
    </cfRule>
  </conditionalFormatting>
  <conditionalFormatting sqref="L11">
    <cfRule type="cellIs" dxfId="45" priority="29" stopIfTrue="1" operator="greaterThan">
      <formula>$J$11</formula>
    </cfRule>
  </conditionalFormatting>
  <conditionalFormatting sqref="L12">
    <cfRule type="cellIs" dxfId="44" priority="31" stopIfTrue="1" operator="greaterThan">
      <formula>$J$12</formula>
    </cfRule>
  </conditionalFormatting>
  <conditionalFormatting sqref="L13">
    <cfRule type="cellIs" dxfId="43" priority="32" stopIfTrue="1" operator="greaterThan">
      <formula>$J$13</formula>
    </cfRule>
  </conditionalFormatting>
  <conditionalFormatting sqref="L14">
    <cfRule type="cellIs" dxfId="42" priority="33" stopIfTrue="1" operator="greaterThan">
      <formula>$J$14</formula>
    </cfRule>
  </conditionalFormatting>
  <conditionalFormatting sqref="L15">
    <cfRule type="cellIs" dxfId="41" priority="34" stopIfTrue="1" operator="greaterThan">
      <formula>$J$15</formula>
    </cfRule>
  </conditionalFormatting>
  <conditionalFormatting sqref="L16">
    <cfRule type="cellIs" dxfId="40" priority="35" stopIfTrue="1" operator="greaterThan">
      <formula>$J$16</formula>
    </cfRule>
  </conditionalFormatting>
  <conditionalFormatting sqref="L17">
    <cfRule type="cellIs" dxfId="39" priority="36" stopIfTrue="1" operator="greaterThan">
      <formula>$J$17</formula>
    </cfRule>
  </conditionalFormatting>
  <conditionalFormatting sqref="L18">
    <cfRule type="cellIs" dxfId="38" priority="37" stopIfTrue="1" operator="greaterThan">
      <formula>$J$18</formula>
    </cfRule>
  </conditionalFormatting>
  <conditionalFormatting sqref="L19">
    <cfRule type="cellIs" dxfId="37" priority="38" stopIfTrue="1" operator="greaterThan">
      <formula>$J$19</formula>
    </cfRule>
  </conditionalFormatting>
  <conditionalFormatting sqref="L20">
    <cfRule type="cellIs" dxfId="36" priority="39" stopIfTrue="1" operator="greaterThan">
      <formula>$J$20</formula>
    </cfRule>
  </conditionalFormatting>
  <conditionalFormatting sqref="L21">
    <cfRule type="cellIs" dxfId="35" priority="40" stopIfTrue="1" operator="greaterThan">
      <formula>$J$21</formula>
    </cfRule>
  </conditionalFormatting>
  <conditionalFormatting sqref="L22">
    <cfRule type="cellIs" dxfId="34" priority="131" stopIfTrue="1" operator="greaterThan">
      <formula>$J$22</formula>
    </cfRule>
  </conditionalFormatting>
  <conditionalFormatting sqref="L23">
    <cfRule type="cellIs" dxfId="33" priority="132" stopIfTrue="1" operator="greaterThan">
      <formula>$J$23</formula>
    </cfRule>
  </conditionalFormatting>
  <conditionalFormatting sqref="L24">
    <cfRule type="cellIs" dxfId="32" priority="133" stopIfTrue="1" operator="greaterThan">
      <formula>$J$24</formula>
    </cfRule>
  </conditionalFormatting>
  <conditionalFormatting sqref="L25">
    <cfRule type="cellIs" dxfId="31" priority="134" stopIfTrue="1" operator="greaterThan">
      <formula>$J$25</formula>
    </cfRule>
  </conditionalFormatting>
  <conditionalFormatting sqref="L26">
    <cfRule type="cellIs" dxfId="30" priority="135" stopIfTrue="1" operator="greaterThan">
      <formula>$J$26</formula>
    </cfRule>
  </conditionalFormatting>
  <conditionalFormatting sqref="L27">
    <cfRule type="cellIs" dxfId="29" priority="41" stopIfTrue="1" operator="greaterThan">
      <formula>$J$27</formula>
    </cfRule>
  </conditionalFormatting>
  <conditionalFormatting sqref="L28">
    <cfRule type="cellIs" dxfId="28" priority="42" stopIfTrue="1" operator="greaterThan">
      <formula>$J$28</formula>
    </cfRule>
  </conditionalFormatting>
  <conditionalFormatting sqref="L29">
    <cfRule type="cellIs" dxfId="27" priority="43" stopIfTrue="1" operator="greaterThan">
      <formula>$J$29</formula>
    </cfRule>
  </conditionalFormatting>
  <conditionalFormatting sqref="L30">
    <cfRule type="cellIs" dxfId="26" priority="44" stopIfTrue="1" operator="greaterThan">
      <formula>$J$30</formula>
    </cfRule>
  </conditionalFormatting>
  <conditionalFormatting sqref="L31">
    <cfRule type="cellIs" dxfId="25" priority="45" stopIfTrue="1" operator="greaterThan">
      <formula>$J$31</formula>
    </cfRule>
  </conditionalFormatting>
  <conditionalFormatting sqref="M10">
    <cfRule type="cellIs" dxfId="24" priority="11" stopIfTrue="1" operator="notEqual">
      <formula>SUM($M$11:$M$31)</formula>
    </cfRule>
    <cfRule type="cellIs" dxfId="23" priority="12" stopIfTrue="1" operator="greaterThan">
      <formula>$K$10</formula>
    </cfRule>
  </conditionalFormatting>
  <conditionalFormatting sqref="M11">
    <cfRule type="cellIs" dxfId="22" priority="30" stopIfTrue="1" operator="greaterThan">
      <formula>$K$11</formula>
    </cfRule>
  </conditionalFormatting>
  <conditionalFormatting sqref="M12">
    <cfRule type="cellIs" dxfId="21" priority="46" stopIfTrue="1" operator="greaterThan">
      <formula>$K$12</formula>
    </cfRule>
  </conditionalFormatting>
  <conditionalFormatting sqref="M13">
    <cfRule type="cellIs" dxfId="20" priority="47" stopIfTrue="1" operator="greaterThan">
      <formula>$K$13</formula>
    </cfRule>
  </conditionalFormatting>
  <conditionalFormatting sqref="M14">
    <cfRule type="cellIs" dxfId="19" priority="48" stopIfTrue="1" operator="greaterThan">
      <formula>$K$14</formula>
    </cfRule>
  </conditionalFormatting>
  <conditionalFormatting sqref="M15">
    <cfRule type="cellIs" dxfId="18" priority="49" stopIfTrue="1" operator="greaterThan">
      <formula>$K$15</formula>
    </cfRule>
  </conditionalFormatting>
  <conditionalFormatting sqref="M16">
    <cfRule type="cellIs" dxfId="17" priority="50" stopIfTrue="1" operator="greaterThan">
      <formula>$K$16</formula>
    </cfRule>
  </conditionalFormatting>
  <conditionalFormatting sqref="M17">
    <cfRule type="cellIs" dxfId="16" priority="51" stopIfTrue="1" operator="greaterThan">
      <formula>$K$17</formula>
    </cfRule>
  </conditionalFormatting>
  <conditionalFormatting sqref="M18">
    <cfRule type="cellIs" dxfId="15" priority="52" stopIfTrue="1" operator="greaterThan">
      <formula>$K$18</formula>
    </cfRule>
  </conditionalFormatting>
  <conditionalFormatting sqref="M19">
    <cfRule type="cellIs" dxfId="14" priority="53" stopIfTrue="1" operator="greaterThan">
      <formula>$K$19</formula>
    </cfRule>
  </conditionalFormatting>
  <conditionalFormatting sqref="M20">
    <cfRule type="cellIs" dxfId="13" priority="54" stopIfTrue="1" operator="greaterThan">
      <formula>$K$20</formula>
    </cfRule>
  </conditionalFormatting>
  <conditionalFormatting sqref="M21">
    <cfRule type="cellIs" dxfId="12" priority="55" stopIfTrue="1" operator="greaterThan">
      <formula>$K$21</formula>
    </cfRule>
  </conditionalFormatting>
  <conditionalFormatting sqref="M22">
    <cfRule type="cellIs" dxfId="11" priority="136" stopIfTrue="1" operator="greaterThan">
      <formula>$K$22</formula>
    </cfRule>
  </conditionalFormatting>
  <conditionalFormatting sqref="M23">
    <cfRule type="cellIs" dxfId="10" priority="137" stopIfTrue="1" operator="greaterThan">
      <formula>$K$23</formula>
    </cfRule>
  </conditionalFormatting>
  <conditionalFormatting sqref="M24">
    <cfRule type="cellIs" dxfId="9" priority="138" stopIfTrue="1" operator="greaterThan">
      <formula>$K$24</formula>
    </cfRule>
  </conditionalFormatting>
  <conditionalFormatting sqref="M25">
    <cfRule type="cellIs" dxfId="8" priority="139" stopIfTrue="1" operator="greaterThan">
      <formula>$K$25</formula>
    </cfRule>
  </conditionalFormatting>
  <conditionalFormatting sqref="M26">
    <cfRule type="cellIs" dxfId="7" priority="140" stopIfTrue="1" operator="greaterThan">
      <formula>$K$26</formula>
    </cfRule>
  </conditionalFormatting>
  <conditionalFormatting sqref="M27">
    <cfRule type="cellIs" dxfId="6" priority="56" stopIfTrue="1" operator="greaterThan">
      <formula>$K$27</formula>
    </cfRule>
  </conditionalFormatting>
  <conditionalFormatting sqref="M28">
    <cfRule type="cellIs" dxfId="5" priority="57" stopIfTrue="1" operator="greaterThan">
      <formula>$K$28</formula>
    </cfRule>
  </conditionalFormatting>
  <conditionalFormatting sqref="M29">
    <cfRule type="cellIs" dxfId="4" priority="58" stopIfTrue="1" operator="greaterThan">
      <formula>$K$29</formula>
    </cfRule>
  </conditionalFormatting>
  <conditionalFormatting sqref="M30">
    <cfRule type="cellIs" dxfId="3" priority="59" stopIfTrue="1" operator="greaterThan">
      <formula>$K$30</formula>
    </cfRule>
  </conditionalFormatting>
  <conditionalFormatting sqref="M31">
    <cfRule type="cellIs" dxfId="2" priority="60" stopIfTrue="1" operator="greaterThan">
      <formula>$K$31</formula>
    </cfRule>
  </conditionalFormatting>
  <conditionalFormatting sqref="N10">
    <cfRule type="cellIs" dxfId="1" priority="4" stopIfTrue="1" operator="notEqual">
      <formula>SUM($N$11:$N$31)</formula>
    </cfRule>
  </conditionalFormatting>
  <conditionalFormatting sqref="O10">
    <cfRule type="cellIs" dxfId="0" priority="5" stopIfTrue="1" operator="notEqual">
      <formula>SUM($O$11:$O$31)</formula>
    </cfRule>
  </conditionalFormatting>
  <pageMargins left="0.23622000000000001" right="7.8740000000000004E-2" top="0" bottom="0.748031" header="0.31496099999999999" footer="0.31496099999999999"/>
  <pageSetup paperSize="9" scale="82"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W31"/>
  <sheetViews>
    <sheetView topLeftCell="A4" workbookViewId="0">
      <selection activeCell="D11" sqref="D11"/>
    </sheetView>
  </sheetViews>
  <sheetFormatPr defaultColWidth="30.140625" defaultRowHeight="12.75" customHeight="1"/>
  <cols>
    <col min="1" max="1" width="2.7109375" style="128" customWidth="1"/>
    <col min="2" max="2" width="26.28515625" style="128" customWidth="1"/>
    <col min="3" max="3" width="8.140625" style="128" customWidth="1"/>
    <col min="4" max="4" width="26.7109375" style="128" customWidth="1"/>
    <col min="5" max="5" width="30.140625" style="128" customWidth="1"/>
    <col min="6" max="6" width="1.85546875" style="128" customWidth="1"/>
    <col min="7" max="257" width="30.140625" style="128" customWidth="1"/>
  </cols>
  <sheetData>
    <row r="1" spans="1:10" ht="3" customHeight="1"/>
    <row r="2" spans="1:10" ht="4.5" customHeight="1"/>
    <row r="3" spans="1:10" ht="4.5" hidden="1" customHeight="1"/>
    <row r="4" spans="1:10" ht="4.5" customHeight="1"/>
    <row r="5" spans="1:10" ht="1.5" customHeight="1"/>
    <row r="6" spans="1:10" ht="3.75" customHeight="1"/>
    <row r="7" spans="1:10" ht="24.75" customHeight="1">
      <c r="A7" s="129"/>
      <c r="B7" s="346" t="s">
        <v>142</v>
      </c>
      <c r="C7" s="346"/>
      <c r="D7" s="346"/>
      <c r="E7" s="346"/>
      <c r="F7" s="131"/>
      <c r="G7" s="131"/>
      <c r="H7" s="131"/>
      <c r="I7" s="131"/>
      <c r="J7" s="131"/>
    </row>
    <row r="8" spans="1:10" ht="9.75" customHeight="1">
      <c r="A8" s="129"/>
      <c r="B8" s="130"/>
      <c r="C8" s="130"/>
      <c r="D8" s="130"/>
      <c r="E8" s="130"/>
      <c r="F8" s="131"/>
      <c r="G8" s="131"/>
      <c r="H8" s="131"/>
      <c r="I8" s="131"/>
      <c r="J8" s="131"/>
    </row>
    <row r="9" spans="1:10" ht="27" customHeight="1">
      <c r="A9" s="129"/>
      <c r="B9" s="132" t="s">
        <v>143</v>
      </c>
      <c r="C9" s="132" t="s">
        <v>144</v>
      </c>
      <c r="D9" s="132" t="s">
        <v>145</v>
      </c>
      <c r="E9" s="132" t="s">
        <v>146</v>
      </c>
    </row>
    <row r="10" spans="1:10" ht="15">
      <c r="A10" s="129"/>
      <c r="B10" s="133" t="s">
        <v>54</v>
      </c>
      <c r="C10" s="133" t="s">
        <v>55</v>
      </c>
      <c r="D10" s="133">
        <v>1</v>
      </c>
      <c r="E10" s="133">
        <v>2</v>
      </c>
    </row>
    <row r="11" spans="1:10" ht="35.1" customHeight="1">
      <c r="A11" s="129"/>
      <c r="B11" s="134" t="s">
        <v>147</v>
      </c>
      <c r="C11" s="135">
        <v>1</v>
      </c>
      <c r="D11" s="136"/>
      <c r="E11" s="137"/>
    </row>
    <row r="12" spans="1:10" ht="35.1" customHeight="1">
      <c r="A12" s="129"/>
      <c r="B12" s="134" t="str">
        <f>'2'!A12</f>
        <v>IMSP CS</v>
      </c>
      <c r="C12" s="135">
        <v>2</v>
      </c>
      <c r="D12" s="136"/>
      <c r="E12" s="137"/>
    </row>
    <row r="13" spans="1:10" ht="35.1" customHeight="1">
      <c r="A13" s="129"/>
      <c r="B13" s="134" t="str">
        <f>'2'!A13</f>
        <v>IMSP CS</v>
      </c>
      <c r="C13" s="135">
        <v>3</v>
      </c>
      <c r="D13" s="136"/>
      <c r="E13" s="137"/>
    </row>
    <row r="14" spans="1:10" ht="35.1" customHeight="1">
      <c r="A14" s="129"/>
      <c r="B14" s="134" t="str">
        <f>'2'!A14</f>
        <v>IMSP CS</v>
      </c>
      <c r="C14" s="135">
        <v>4</v>
      </c>
      <c r="D14" s="136"/>
      <c r="E14" s="137"/>
    </row>
    <row r="15" spans="1:10" ht="35.1" customHeight="1">
      <c r="A15" s="129"/>
      <c r="B15" s="134" t="str">
        <f>'2'!A15</f>
        <v>IMSP CS</v>
      </c>
      <c r="C15" s="135">
        <v>5</v>
      </c>
      <c r="D15" s="136"/>
      <c r="E15" s="137"/>
    </row>
    <row r="16" spans="1:10" ht="35.1" customHeight="1">
      <c r="A16" s="129"/>
      <c r="B16" s="134" t="str">
        <f>'2'!A16</f>
        <v>IMSP CS</v>
      </c>
      <c r="C16" s="135">
        <v>6</v>
      </c>
      <c r="D16" s="136"/>
      <c r="E16" s="137"/>
    </row>
    <row r="17" spans="1:5" ht="35.1" customHeight="1">
      <c r="A17" s="129"/>
      <c r="B17" s="134" t="str">
        <f>'2'!A17</f>
        <v>IMSP CS</v>
      </c>
      <c r="C17" s="135">
        <v>7</v>
      </c>
      <c r="D17" s="136"/>
      <c r="E17" s="137"/>
    </row>
    <row r="18" spans="1:5" ht="35.1" customHeight="1">
      <c r="A18" s="129"/>
      <c r="B18" s="134" t="str">
        <f>'2'!A18</f>
        <v>IMSP CS</v>
      </c>
      <c r="C18" s="135">
        <v>8</v>
      </c>
      <c r="D18" s="136"/>
      <c r="E18" s="137"/>
    </row>
    <row r="19" spans="1:5" ht="35.1" customHeight="1">
      <c r="A19" s="129"/>
      <c r="B19" s="134" t="str">
        <f>'2'!A19</f>
        <v>IMSP CS</v>
      </c>
      <c r="C19" s="135">
        <v>9</v>
      </c>
      <c r="D19" s="136"/>
      <c r="E19" s="137"/>
    </row>
    <row r="20" spans="1:5" ht="35.1" customHeight="1">
      <c r="A20" s="129"/>
      <c r="B20" s="134" t="str">
        <f>'2'!A20</f>
        <v>IMSP CS</v>
      </c>
      <c r="C20" s="135">
        <v>10</v>
      </c>
      <c r="D20" s="136"/>
      <c r="E20" s="137"/>
    </row>
    <row r="21" spans="1:5" ht="35.1" customHeight="1">
      <c r="A21" s="129"/>
      <c r="B21" s="134" t="str">
        <f>'2'!A21</f>
        <v>IMSP CS</v>
      </c>
      <c r="C21" s="135">
        <v>11</v>
      </c>
      <c r="D21" s="136"/>
      <c r="E21" s="137"/>
    </row>
    <row r="22" spans="1:5" ht="35.1" customHeight="1">
      <c r="A22" s="129"/>
      <c r="B22" s="134" t="str">
        <f>'2'!A22</f>
        <v>IMSP CS</v>
      </c>
      <c r="C22" s="135">
        <v>12</v>
      </c>
      <c r="D22" s="136"/>
      <c r="E22" s="137"/>
    </row>
    <row r="23" spans="1:5" ht="35.1" customHeight="1">
      <c r="A23" s="129"/>
      <c r="B23" s="134" t="str">
        <f>'2'!A23</f>
        <v>IMSP CS</v>
      </c>
      <c r="C23" s="135">
        <v>13</v>
      </c>
      <c r="D23" s="136"/>
      <c r="E23" s="137"/>
    </row>
    <row r="24" spans="1:5" ht="35.1" customHeight="1">
      <c r="A24" s="129"/>
      <c r="B24" s="134" t="str">
        <f>'2'!A24</f>
        <v>IMSP CS</v>
      </c>
      <c r="C24" s="135">
        <v>14</v>
      </c>
      <c r="D24" s="136"/>
      <c r="E24" s="137"/>
    </row>
    <row r="25" spans="1:5" ht="35.1" customHeight="1">
      <c r="A25" s="129"/>
      <c r="B25" s="134" t="str">
        <f>'2'!A25</f>
        <v>IMSP CS</v>
      </c>
      <c r="C25" s="135">
        <v>15</v>
      </c>
      <c r="D25" s="136"/>
      <c r="E25" s="137"/>
    </row>
    <row r="26" spans="1:5" ht="35.1" customHeight="1">
      <c r="A26" s="129"/>
      <c r="B26" s="134" t="str">
        <f>'2'!A26</f>
        <v>IMSP CS</v>
      </c>
      <c r="C26" s="135">
        <v>16</v>
      </c>
      <c r="D26" s="136"/>
      <c r="E26" s="137"/>
    </row>
    <row r="27" spans="1:5" ht="35.1" customHeight="1">
      <c r="A27" s="129"/>
      <c r="B27" s="134" t="str">
        <f>'2'!A27</f>
        <v>IMSP CS</v>
      </c>
      <c r="C27" s="135">
        <v>17</v>
      </c>
      <c r="D27" s="136"/>
      <c r="E27" s="137"/>
    </row>
    <row r="28" spans="1:5" ht="35.1" customHeight="1">
      <c r="A28" s="129"/>
      <c r="B28" s="134" t="str">
        <f>'2'!A28</f>
        <v>IMSP CS</v>
      </c>
      <c r="C28" s="135">
        <v>18</v>
      </c>
      <c r="D28" s="136"/>
      <c r="E28" s="137"/>
    </row>
    <row r="29" spans="1:5" ht="35.1" customHeight="1">
      <c r="A29" s="129"/>
      <c r="B29" s="134" t="str">
        <f>'2'!A29</f>
        <v>IMSP CS</v>
      </c>
      <c r="C29" s="135">
        <v>19</v>
      </c>
      <c r="D29" s="136"/>
      <c r="E29" s="137"/>
    </row>
    <row r="30" spans="1:5" ht="35.1" customHeight="1">
      <c r="A30" s="129"/>
      <c r="B30" s="134" t="str">
        <f>'2'!A30</f>
        <v>IMSP CS</v>
      </c>
      <c r="C30" s="135">
        <v>20</v>
      </c>
      <c r="D30" s="136"/>
      <c r="E30" s="137"/>
    </row>
    <row r="31" spans="1:5" ht="35.1" customHeight="1">
      <c r="A31" s="129"/>
      <c r="B31" s="134" t="str">
        <f>'2'!A31</f>
        <v>IMSP CS</v>
      </c>
      <c r="C31" s="135">
        <v>21</v>
      </c>
      <c r="D31" s="136"/>
      <c r="E31" s="137"/>
    </row>
  </sheetData>
  <sheetProtection password="83B8" sheet="1" formatCells="0" selectLockedCells="1" autoFilter="0"/>
  <mergeCells count="1">
    <mergeCell ref="B7:E7"/>
  </mergeCells>
  <pageMargins left="0.59055100000000005" right="0" top="0" bottom="0.19684999999999997" header="0" footer="0.11811000000000001"/>
  <pageSetup paperSize="9" scale="90" orientation="portrait" horizontalDpi="200" verticalDpi="200"/>
  <headerFooter>
    <oddFooter>&amp;C7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W814"/>
  <sheetViews>
    <sheetView topLeftCell="A62" workbookViewId="0">
      <selection activeCell="C284" sqref="C284"/>
    </sheetView>
  </sheetViews>
  <sheetFormatPr defaultRowHeight="12.75" customHeight="1"/>
  <cols>
    <col min="1" max="1" width="8.85546875" style="1" customWidth="1"/>
    <col min="2" max="2" width="58.28515625" style="1" customWidth="1"/>
    <col min="3" max="3" width="15.5703125" style="1" customWidth="1"/>
    <col min="4" max="4" width="15.85546875" style="1" customWidth="1"/>
    <col min="5" max="5" width="9.140625" style="1" customWidth="1"/>
    <col min="6" max="6" width="29.42578125" style="1" customWidth="1"/>
    <col min="7" max="257" width="9.140625" style="1" customWidth="1"/>
  </cols>
  <sheetData>
    <row r="1" spans="1:6" ht="15">
      <c r="A1" s="347" t="s">
        <v>148</v>
      </c>
      <c r="B1" s="206"/>
      <c r="C1" s="206"/>
      <c r="D1" s="206"/>
    </row>
    <row r="2" spans="1:6" ht="15">
      <c r="A2" s="348" t="s">
        <v>149</v>
      </c>
      <c r="B2" s="349"/>
      <c r="C2" s="349"/>
      <c r="D2" s="349"/>
    </row>
    <row r="3" spans="1:6" s="138" customFormat="1">
      <c r="A3" s="139" t="s">
        <v>150</v>
      </c>
      <c r="B3" s="140" t="s">
        <v>151</v>
      </c>
      <c r="C3" s="141" t="s">
        <v>152</v>
      </c>
      <c r="D3" s="140" t="s">
        <v>153</v>
      </c>
    </row>
    <row r="4" spans="1:6" ht="15">
      <c r="A4" s="142" t="s">
        <v>154</v>
      </c>
      <c r="B4" s="143" t="s">
        <v>155</v>
      </c>
      <c r="C4" s="144">
        <f>'2'!C10+'2'!D10</f>
        <v>0</v>
      </c>
      <c r="D4" s="145">
        <f>IF(HLOOKUP(4,Tabel_Populatia,Raion+1,Rubrici)&lt;&gt;0,('2'!C10+'2'!D10)*100000/HLOOKUP(4,Tabel_Populatia,Raion+1,Rubrici),"Lipsa date")</f>
        <v>0</v>
      </c>
    </row>
    <row r="5" spans="1:6" ht="15">
      <c r="A5" s="142" t="s">
        <v>156</v>
      </c>
      <c r="B5" s="146" t="s">
        <v>157</v>
      </c>
      <c r="C5" s="147">
        <f>'2'!C10</f>
        <v>0</v>
      </c>
      <c r="D5" s="148">
        <f>IF(HLOOKUP(10,Tabel_Populatia,Raion+1,Rubrici)&lt;&gt;0,'2'!C10*100000/HLOOKUP(10,Tabel_Populatia,Raion+1,Rubrici),"Lipsa date")</f>
        <v>0</v>
      </c>
    </row>
    <row r="6" spans="1:6" ht="15">
      <c r="A6" s="142" t="s">
        <v>158</v>
      </c>
      <c r="B6" s="149" t="s">
        <v>159</v>
      </c>
      <c r="C6" s="147">
        <f>'2'!D10</f>
        <v>0</v>
      </c>
      <c r="D6" s="148">
        <f>IF(HLOOKUP(16,Tabel_Populatia,Raion+1,Rubrici)&lt;&gt;0,'2'!D10*100000/HLOOKUP(16,Tabel_Populatia,Raion+1,Rubrici),"Lipsa date")</f>
        <v>0</v>
      </c>
    </row>
    <row r="7" spans="1:6" ht="15">
      <c r="A7" s="142" t="s">
        <v>160</v>
      </c>
      <c r="B7" s="143" t="s">
        <v>161</v>
      </c>
      <c r="C7" s="147">
        <f>'2'!C10+'2'!D10+'2'!O10+'2'!P10</f>
        <v>0</v>
      </c>
      <c r="D7" s="148">
        <f>IF(HLOOKUP(4,Tabel_Populatia,Raion+1,Rubrici)&lt;&gt;0,('2'!C10+'2'!D10+'2'!O10+'2'!P10)*100000/HLOOKUP(4,Tabel_Populatia,Raion+1,Rubrici),"Lipsa date")</f>
        <v>0</v>
      </c>
    </row>
    <row r="8" spans="1:6" ht="15">
      <c r="A8" s="142" t="s">
        <v>162</v>
      </c>
      <c r="B8" s="146" t="s">
        <v>157</v>
      </c>
      <c r="C8" s="147">
        <f>'2'!C10+'2'!O10</f>
        <v>0</v>
      </c>
      <c r="D8" s="148">
        <f>IF(HLOOKUP(10,Tabel_Populatia,Raion+1,Rubrici)&lt;&gt;0,('2'!C10+'2'!O10)*100000/HLOOKUP(10,Tabel_Populatia,Raion+1,Rubrici),"Lipsa date")</f>
        <v>0</v>
      </c>
    </row>
    <row r="9" spans="1:6" ht="15">
      <c r="A9" s="142" t="s">
        <v>163</v>
      </c>
      <c r="B9" s="149" t="s">
        <v>159</v>
      </c>
      <c r="C9" s="147">
        <f>'2'!D10+'2'!P10</f>
        <v>0</v>
      </c>
      <c r="D9" s="148">
        <f>IF(HLOOKUP(16,Tabel_Populatia,Raion+1,Rubrici)&lt;&gt;0,('2'!D10+'2'!P10)*100000/HLOOKUP(16,Tabel_Populatia,Raion+1,Rubrici),"Lipsa date")</f>
        <v>0</v>
      </c>
    </row>
    <row r="10" spans="1:6" ht="14.25" customHeight="1">
      <c r="A10" s="142" t="s">
        <v>164</v>
      </c>
      <c r="B10" s="143" t="s">
        <v>165</v>
      </c>
      <c r="C10" s="147">
        <f>'2'!E10+'2'!F10+'2'!G10+'2'!H10+'2'!I10+'2'!J10+'2'!K10+'2'!L10</f>
        <v>0</v>
      </c>
      <c r="D10" s="148">
        <f>IF(HLOOKUP(4,Tabel_Populatia,Raion+1,Rubrici)&lt;&gt;0,('2'!E10+'2'!F10+'2'!G10+'2'!H10+'2'!I10+'2'!J10+'2'!K10+'2'!L10)*100000/HLOOKUP(4,Tabel_Populatia,Raion+1,Rubrici),"Lipsa date")</f>
        <v>0</v>
      </c>
    </row>
    <row r="11" spans="1:6" ht="15">
      <c r="A11" s="142" t="s">
        <v>166</v>
      </c>
      <c r="B11" s="146" t="s">
        <v>157</v>
      </c>
      <c r="C11" s="147">
        <f>'2'!E10+'2'!G10+'2'!I10+'2'!K10</f>
        <v>0</v>
      </c>
      <c r="D11" s="148">
        <f>IF(HLOOKUP(10,Tabel_Populatia,Raion+1,Rubrici)&lt;&gt;0,('2'!E10+'2'!G10+'2'!I10+'2'!K10)*100000/HLOOKUP(10,Tabel_Populatia,Raion+1,Rubrici),"Lipsa date")</f>
        <v>0</v>
      </c>
    </row>
    <row r="12" spans="1:6" ht="15">
      <c r="A12" s="142" t="s">
        <v>167</v>
      </c>
      <c r="B12" s="149" t="s">
        <v>159</v>
      </c>
      <c r="C12" s="147">
        <f>'2'!F10+'2'!H10+'2'!J10+'2'!L10</f>
        <v>0</v>
      </c>
      <c r="D12" s="148">
        <f>IF(HLOOKUP(16,Tabel_Populatia,Raion+1,Rubrici)&lt;&gt;0,('2'!F10+'2'!H10+'2'!J10+'2'!L10)*100000/HLOOKUP(16,Tabel_Populatia,Raion+1,Rubrici),"Lipsa date")</f>
        <v>0</v>
      </c>
    </row>
    <row r="13" spans="1:6" ht="15" customHeight="1">
      <c r="A13" s="142" t="s">
        <v>168</v>
      </c>
      <c r="B13" s="143" t="s">
        <v>169</v>
      </c>
      <c r="C13" s="147">
        <f>'2'!E10+'2'!F10</f>
        <v>0</v>
      </c>
      <c r="D13" s="148">
        <f>IF(HLOOKUP(4,Tabel_Populatia,Raion+1,Rubrici)&lt;&gt;0,('2'!E10+'2'!F10)*100000/HLOOKUP(4,Tabel_Populatia,Raion+1,Rubrici),"Lipsa date")</f>
        <v>0</v>
      </c>
    </row>
    <row r="14" spans="1:6" ht="15">
      <c r="A14" s="142" t="s">
        <v>170</v>
      </c>
      <c r="B14" s="146" t="s">
        <v>157</v>
      </c>
      <c r="C14" s="147">
        <f>'2'!E10</f>
        <v>0</v>
      </c>
      <c r="D14" s="148">
        <f>IF(HLOOKUP(10,Tabel_Populatia,Raion+1,Rubrici)&lt;&gt;0,'2'!E10*100000/HLOOKUP(10,Tabel_Populatia,Raion+1,Rubrici),"Lipsa date")</f>
        <v>0</v>
      </c>
    </row>
    <row r="15" spans="1:6" ht="15">
      <c r="A15" s="142" t="s">
        <v>171</v>
      </c>
      <c r="B15" s="149" t="s">
        <v>159</v>
      </c>
      <c r="C15" s="147">
        <f>'2'!F10</f>
        <v>0</v>
      </c>
      <c r="D15" s="148">
        <f>IF(HLOOKUP(16,Tabel_Populatia,Raion+1,Rubrici)&lt;&gt;0,'2'!F10*100000/HLOOKUP(16,Tabel_Populatia,Raion+1,Rubrici),"Lipsa date")</f>
        <v>0</v>
      </c>
      <c r="F15" s="150"/>
    </row>
    <row r="16" spans="1:6" ht="26.25">
      <c r="A16" s="142" t="s">
        <v>172</v>
      </c>
      <c r="B16" s="143" t="s">
        <v>173</v>
      </c>
      <c r="C16" s="147">
        <f>'2'!G10+'2'!H10+'2'!I10+'2'!J10+'2'!K10+'2'!L10</f>
        <v>0</v>
      </c>
      <c r="D16" s="148">
        <f>IF(HLOOKUP(4,Tabel_Populatia,Raion+1,Rubrici)&lt;&gt;0,('2'!G10+'2'!H10+'2'!I10+'2'!J10+'2'!K10+'2'!L10)*100000/HLOOKUP(4,Tabel_Populatia,Raion+1,Rubrici),"Lipsa date")</f>
        <v>0</v>
      </c>
    </row>
    <row r="17" spans="1:4" ht="15">
      <c r="A17" s="142" t="s">
        <v>174</v>
      </c>
      <c r="B17" s="146" t="s">
        <v>157</v>
      </c>
      <c r="C17" s="147">
        <f>'2'!G10+'2'!I10+'2'!K10</f>
        <v>0</v>
      </c>
      <c r="D17" s="148">
        <f>IF(HLOOKUP(10,Tabel_Populatia,Raion+1,Rubrici)&lt;&gt;0,('2'!G10+'2'!I10+'2'!K10)*100000/HLOOKUP(10,Tabel_Populatia,Raion+1,Rubrici),"Lipsa date")</f>
        <v>0</v>
      </c>
    </row>
    <row r="18" spans="1:4" ht="15">
      <c r="A18" s="142" t="s">
        <v>175</v>
      </c>
      <c r="B18" s="149" t="s">
        <v>159</v>
      </c>
      <c r="C18" s="147">
        <v>0</v>
      </c>
      <c r="D18" s="148">
        <v>0</v>
      </c>
    </row>
    <row r="19" spans="1:4" ht="15">
      <c r="A19" s="142" t="s">
        <v>176</v>
      </c>
      <c r="B19" s="143" t="s">
        <v>177</v>
      </c>
      <c r="C19" s="147">
        <f>'2'!G10+'2'!H10+'2'!I10+'2'!J10+'2'!K10+'2'!L10+'2'!M10+'2'!N10</f>
        <v>0</v>
      </c>
      <c r="D19" s="148">
        <f>IF(HLOOKUP(4,Tabel_Populatia,Raion+1,Rubrici)&lt;&gt;0,('2'!G10+'2'!H10+'2'!I10+'2'!J10+'2'!K10+'2'!L10+'2'!M10+'2'!N10)*100000/HLOOKUP(4,Tabel_Populatia,Raion+1,Rubrici),"Lipsa date")</f>
        <v>0</v>
      </c>
    </row>
    <row r="20" spans="1:4" ht="15.75" customHeight="1">
      <c r="A20" s="142" t="s">
        <v>178</v>
      </c>
      <c r="B20" s="146" t="s">
        <v>157</v>
      </c>
      <c r="C20" s="147">
        <f>'2'!G10+'2'!I10+'2'!K10+'2'!M10</f>
        <v>0</v>
      </c>
      <c r="D20" s="148">
        <f>IF(HLOOKUP(10,Tabel_Populatia,Raion+1,Rubrici)&lt;&gt;0,('2'!G10+'2'!I10+'2'!K10+'2'!M10)*100000/HLOOKUP(10,Tabel_Populatia,Raion+1,Rubrici),"Lipsa date")</f>
        <v>0</v>
      </c>
    </row>
    <row r="21" spans="1:4" ht="15">
      <c r="A21" s="142" t="s">
        <v>179</v>
      </c>
      <c r="B21" s="149" t="s">
        <v>159</v>
      </c>
      <c r="C21" s="147">
        <f>'2'!H10+'2'!J10+'2'!L10+'2'!N10</f>
        <v>0</v>
      </c>
      <c r="D21" s="148">
        <f>IF(HLOOKUP(16,Tabel_Populatia,Raion+1,Rubrici)&lt;&gt;0,('2'!H10+'2'!J10+'2'!L10+'2'!N10)*100000/HLOOKUP(16,Tabel_Populatia,Raion+1,Rubrici),"Lipsa date")</f>
        <v>0</v>
      </c>
    </row>
    <row r="22" spans="1:4" ht="26.25">
      <c r="A22" s="142" t="s">
        <v>180</v>
      </c>
      <c r="B22" s="143" t="s">
        <v>181</v>
      </c>
      <c r="C22" s="147">
        <f>'2'!M10+'2'!N10</f>
        <v>0</v>
      </c>
      <c r="D22" s="148">
        <f>IF(HLOOKUP(4,Tabel_Populatia,Raion+1,Rubrici)&lt;&gt;0,('2'!M10+'2'!N10)*100000/HLOOKUP(4,Tabel_Populatia,Raion+1,Rubrici),"Lipsa date")</f>
        <v>0</v>
      </c>
    </row>
    <row r="23" spans="1:4" ht="12.75" customHeight="1">
      <c r="A23" s="142" t="s">
        <v>182</v>
      </c>
      <c r="B23" s="146" t="s">
        <v>157</v>
      </c>
      <c r="C23" s="147">
        <f>'2'!M10</f>
        <v>0</v>
      </c>
      <c r="D23" s="148">
        <f>IF(HLOOKUP(10,Tabel_Populatia,Raion+1,Rubrici)&lt;&gt;0,'2'!M10*100000/HLOOKUP(10,Tabel_Populatia,Raion+1,Rubrici),"Lipsa date")</f>
        <v>0</v>
      </c>
    </row>
    <row r="24" spans="1:4" ht="15">
      <c r="A24" s="142" t="s">
        <v>183</v>
      </c>
      <c r="B24" s="149" t="s">
        <v>159</v>
      </c>
      <c r="C24" s="147">
        <f>'2'!N10</f>
        <v>0</v>
      </c>
      <c r="D24" s="148">
        <f>IF(HLOOKUP(16,Tabel_Populatia,Raion+1,Rubrici)&lt;&gt;0,'2'!N10*100000/HLOOKUP(16,Tabel_Populatia,Raion+1,Rubrici),"Lipsa date")</f>
        <v>0</v>
      </c>
    </row>
    <row r="25" spans="1:4" ht="13.5" customHeight="1">
      <c r="A25" s="142" t="s">
        <v>184</v>
      </c>
      <c r="B25" s="143" t="s">
        <v>185</v>
      </c>
      <c r="C25" s="147">
        <f>'2'!O10+'2'!P10</f>
        <v>0</v>
      </c>
      <c r="D25" s="148">
        <f>IF(HLOOKUP(4,Tabel_Populatia,Raion+1,Rubrici)&lt;&gt;0,('2'!O10+'2'!P10)*100000/HLOOKUP(4,Tabel_Populatia,Raion+1,Rubrici),"Lipsa date")</f>
        <v>0</v>
      </c>
    </row>
    <row r="26" spans="1:4" ht="15">
      <c r="A26" s="142" t="s">
        <v>186</v>
      </c>
      <c r="B26" s="146" t="s">
        <v>157</v>
      </c>
      <c r="C26" s="147">
        <f>'2'!O10</f>
        <v>0</v>
      </c>
      <c r="D26" s="148">
        <f>IF(HLOOKUP(10,Tabel_Populatia,Raion+1,Rubrici)&lt;&gt;0,'2'!O10*100000/HLOOKUP(10,Tabel_Populatia,Raion+1,Rubrici),"Lipsa date")</f>
        <v>0</v>
      </c>
    </row>
    <row r="27" spans="1:4" ht="15">
      <c r="A27" s="142" t="s">
        <v>187</v>
      </c>
      <c r="B27" s="149" t="s">
        <v>159</v>
      </c>
      <c r="C27" s="147">
        <f>'2'!P10</f>
        <v>0</v>
      </c>
      <c r="D27" s="148">
        <f>IF(HLOOKUP(16,Tabel_Populatia,Raion+1,Rubrici)&lt;&gt;0,'2'!P10*100000/HLOOKUP(16,Tabel_Populatia,Raion+1,Rubrici),"Lipsa date")</f>
        <v>0</v>
      </c>
    </row>
    <row r="28" spans="1:4" ht="15">
      <c r="A28" s="142" t="s">
        <v>188</v>
      </c>
      <c r="B28" s="143" t="s">
        <v>189</v>
      </c>
      <c r="C28" s="147">
        <f>'3'!D21+'3'!E21</f>
        <v>0</v>
      </c>
      <c r="D28" s="148">
        <f>IF(HLOOKUP(4,Tabel_Populatia,Raion+1,Rubrici)&lt;&gt;0,('3'!D21+'3'!E21)*100000/HLOOKUP(4,Tabel_Populatia,Raion+1,Rubrici),"Lipsa date")</f>
        <v>0</v>
      </c>
    </row>
    <row r="29" spans="1:4" ht="15">
      <c r="A29" s="142" t="s">
        <v>190</v>
      </c>
      <c r="B29" s="146" t="s">
        <v>157</v>
      </c>
      <c r="C29" s="147">
        <f>'3'!D21</f>
        <v>0</v>
      </c>
      <c r="D29" s="148">
        <f>IF(HLOOKUP(10,Tabel_Populatia,Raion+1,Rubrici)&lt;&gt;0,'3'!D21*100000/HLOOKUP(10,Tabel_Populatia,Raion+1,Rubrici),"Lipsa date")</f>
        <v>0</v>
      </c>
    </row>
    <row r="30" spans="1:4" ht="15">
      <c r="A30" s="142" t="s">
        <v>191</v>
      </c>
      <c r="B30" s="149" t="s">
        <v>159</v>
      </c>
      <c r="C30" s="147">
        <f>'3'!E21</f>
        <v>0</v>
      </c>
      <c r="D30" s="148">
        <f>IF(HLOOKUP(16,Tabel_Populatia,Raion+1,Rubrici)&lt;&gt;0,'3'!E21*100000/HLOOKUP(16,Tabel_Populatia,Raion+1,Rubrici),"Lipsa date")</f>
        <v>0</v>
      </c>
    </row>
    <row r="31" spans="1:4" ht="15">
      <c r="A31" s="142" t="s">
        <v>192</v>
      </c>
      <c r="B31" s="143" t="s">
        <v>193</v>
      </c>
      <c r="C31" s="147">
        <f>'3'!E29+'3'!E38</f>
        <v>0</v>
      </c>
      <c r="D31" s="148">
        <f>IF(HLOOKUP(5,Tabel_Populatia,Raion+1,Rubrici)&lt;&gt;0,('3'!E29+'3'!E38)*100000/HLOOKUP(5,Tabel_Populatia,Raion+1,Rubrici),"Lipsa date")</f>
        <v>0</v>
      </c>
    </row>
    <row r="32" spans="1:4" ht="15">
      <c r="A32" s="142" t="s">
        <v>194</v>
      </c>
      <c r="B32" s="146" t="s">
        <v>157</v>
      </c>
      <c r="C32" s="147">
        <f>'3'!E29</f>
        <v>0</v>
      </c>
      <c r="D32" s="148">
        <f>IF(HLOOKUP(11,Tabel_Populatia,Raion+1,Rubrici)&lt;&gt;0,'3'!E29*100000/HLOOKUP(11,Tabel_Populatia,Raion+1,Rubrici),"Lipsa date")</f>
        <v>0</v>
      </c>
    </row>
    <row r="33" spans="1:4" ht="15">
      <c r="A33" s="142" t="s">
        <v>195</v>
      </c>
      <c r="B33" s="149" t="s">
        <v>159</v>
      </c>
      <c r="C33" s="147">
        <f>'3'!E38</f>
        <v>0</v>
      </c>
      <c r="D33" s="148">
        <f>IF(HLOOKUP(17,Tabel_Populatia,Raion+1,Rubrici)&lt;&gt;0,'3'!E38*100000/HLOOKUP(17,Tabel_Populatia,Raion+1,Rubrici),"Lipsa date")</f>
        <v>0</v>
      </c>
    </row>
    <row r="34" spans="1:4" ht="15">
      <c r="A34" s="142" t="s">
        <v>196</v>
      </c>
      <c r="B34" s="143" t="s">
        <v>197</v>
      </c>
      <c r="C34" s="147">
        <f>'3'!E26+'3'!E35</f>
        <v>0</v>
      </c>
      <c r="D34" s="148">
        <f>IF(HLOOKUP(6,Tabel_Populatia,Raion+1,Rubrici)&lt;&gt;0,('3'!E26+'3'!E35)*100000/HLOOKUP(6,Tabel_Populatia,Raion+1,Rubrici),"Lipsa date")</f>
        <v>0</v>
      </c>
    </row>
    <row r="35" spans="1:4" ht="15">
      <c r="A35" s="142" t="s">
        <v>198</v>
      </c>
      <c r="B35" s="146" t="s">
        <v>157</v>
      </c>
      <c r="C35" s="147">
        <f>'3'!E26</f>
        <v>0</v>
      </c>
      <c r="D35" s="148">
        <f>IF(HLOOKUP(12,Tabel_Populatia,Raion+1,Rubrici)&lt;&gt;0,'3'!E26*100000/HLOOKUP(12,Tabel_Populatia,Raion+1,Rubrici),"Lipsa date")</f>
        <v>0</v>
      </c>
    </row>
    <row r="36" spans="1:4" ht="15">
      <c r="A36" s="142" t="s">
        <v>199</v>
      </c>
      <c r="B36" s="149" t="s">
        <v>159</v>
      </c>
      <c r="C36" s="147">
        <f>'3'!E35</f>
        <v>0</v>
      </c>
      <c r="D36" s="148">
        <f>IF(HLOOKUP(18,Tabel_Populatia,Raion+1,Rubrici)&lt;&gt;0,'3'!E35*100000/HLOOKUP(18,Tabel_Populatia,Raion+1,Rubrici),"Lipsa date")</f>
        <v>0</v>
      </c>
    </row>
    <row r="37" spans="1:4" ht="26.25">
      <c r="A37" s="142" t="s">
        <v>200</v>
      </c>
      <c r="B37" s="151" t="s">
        <v>201</v>
      </c>
      <c r="C37" s="147">
        <f>'2'!E10+'2'!F10</f>
        <v>0</v>
      </c>
      <c r="D37" s="148" t="e">
        <f>('2'!E10+'2'!F10)*100/('2'!C10+'2'!D10)</f>
        <v>#DIV/0!</v>
      </c>
    </row>
    <row r="38" spans="1:4" ht="26.25">
      <c r="A38" s="142" t="s">
        <v>202</v>
      </c>
      <c r="B38" s="152" t="s">
        <v>203</v>
      </c>
      <c r="C38" s="147">
        <f>'2'!G10+'2'!H10+'2'!I10+'2'!J10+'2'!K10+'2'!L10</f>
        <v>0</v>
      </c>
      <c r="D38" s="148" t="e">
        <f>('2'!G10+'2'!H10+'2'!I10+'2'!J10+'2'!K10+'2'!L10)*100/('2'!C10+'2'!D10)</f>
        <v>#DIV/0!</v>
      </c>
    </row>
    <row r="39" spans="1:4" ht="15">
      <c r="A39" s="142" t="s">
        <v>204</v>
      </c>
      <c r="B39" s="152" t="s">
        <v>205</v>
      </c>
      <c r="C39" s="147">
        <f>'2'!G10+'2'!H10+'2'!I10+'2'!J10+'2'!K10+'2'!L10+'2'!M10+'2'!N10</f>
        <v>0</v>
      </c>
      <c r="D39" s="148" t="e">
        <f>('2'!G10+'2'!H10+'2'!I10+'2'!J10+'2'!K10+'2'!L10+'2'!M10+'2'!N10)*100/('2'!C10+'2'!D10)</f>
        <v>#DIV/0!</v>
      </c>
    </row>
    <row r="40" spans="1:4" ht="15">
      <c r="A40" s="142" t="s">
        <v>206</v>
      </c>
      <c r="B40" s="152" t="s">
        <v>207</v>
      </c>
      <c r="C40" s="147">
        <f>'2'!M10+'2'!N10</f>
        <v>0</v>
      </c>
      <c r="D40" s="148" t="e">
        <f>('2'!M10+'2'!N10)*100/('2'!C10+'2'!D10)</f>
        <v>#DIV/0!</v>
      </c>
    </row>
    <row r="41" spans="1:4" ht="15">
      <c r="A41" s="142" t="s">
        <v>208</v>
      </c>
      <c r="B41" s="143" t="s">
        <v>209</v>
      </c>
      <c r="C41" s="147">
        <f>'3'!D10+'3'!E10</f>
        <v>0</v>
      </c>
      <c r="D41" s="148">
        <f>IF(HLOOKUP(4,Tabel_Populatia,Raion+1,Rubrici)&lt;&gt;0,('3'!D10+'3'!E10)*100000/HLOOKUP(4,Tabel_Populatia,Raion+1,Rubrici),"Lipsa date")</f>
        <v>0</v>
      </c>
    </row>
    <row r="42" spans="1:4" ht="15">
      <c r="A42" s="142" t="s">
        <v>210</v>
      </c>
      <c r="B42" s="146" t="s">
        <v>157</v>
      </c>
      <c r="C42" s="147">
        <f>'3'!D10</f>
        <v>0</v>
      </c>
      <c r="D42" s="148">
        <f>IF(HLOOKUP(10,Tabel_Populatia,Raion+1,Rubrici)&lt;&gt;0,'3'!D10*100000/HLOOKUP(10,Tabel_Populatia,Raion+1,Rubrici),"Lipsa date")</f>
        <v>0</v>
      </c>
    </row>
    <row r="43" spans="1:4" ht="15">
      <c r="A43" s="142" t="s">
        <v>211</v>
      </c>
      <c r="B43" s="149" t="s">
        <v>159</v>
      </c>
      <c r="C43" s="147">
        <f>'3'!E10</f>
        <v>0</v>
      </c>
      <c r="D43" s="148">
        <f>IF(HLOOKUP(16,Tabel_Populatia,Raion+1,Rubrici)&lt;&gt;0,'3'!E10*100000/HLOOKUP(16,Tabel_Populatia,Raion+1,Rubrici),"Lipsa date")</f>
        <v>0</v>
      </c>
    </row>
    <row r="44" spans="1:4" ht="26.25">
      <c r="A44" s="142" t="s">
        <v>212</v>
      </c>
      <c r="B44" s="151" t="s">
        <v>213</v>
      </c>
      <c r="C44" s="147">
        <f>'3'!D11+'3'!E11</f>
        <v>0</v>
      </c>
      <c r="D44" s="148" t="e">
        <f>('3'!D11+'3'!E11)*100/('3'!D10+'3'!E10)</f>
        <v>#DIV/0!</v>
      </c>
    </row>
    <row r="45" spans="1:4" ht="15" customHeight="1">
      <c r="A45" s="142" t="s">
        <v>214</v>
      </c>
      <c r="B45" s="153" t="s">
        <v>215</v>
      </c>
      <c r="C45" s="147">
        <f>'3'!D12+'3'!E12</f>
        <v>0</v>
      </c>
      <c r="D45" s="148" t="e">
        <f>('3'!D12+'3'!E12)*100/('3'!D10+'3'!E10)</f>
        <v>#DIV/0!</v>
      </c>
    </row>
    <row r="46" spans="1:4" ht="26.25">
      <c r="A46" s="142" t="s">
        <v>216</v>
      </c>
      <c r="B46" s="154" t="s">
        <v>217</v>
      </c>
      <c r="C46" s="147">
        <f>'3'!D13+'3'!E13</f>
        <v>0</v>
      </c>
      <c r="D46" s="148" t="e">
        <f>('3'!D13+'3'!E13)*100/('3'!D10+'3'!E10)</f>
        <v>#DIV/0!</v>
      </c>
    </row>
    <row r="47" spans="1:4" ht="26.25">
      <c r="A47" s="142" t="s">
        <v>218</v>
      </c>
      <c r="B47" s="151" t="s">
        <v>219</v>
      </c>
      <c r="C47" s="147">
        <f>'3'!D14+'3'!E14</f>
        <v>0</v>
      </c>
      <c r="D47" s="148" t="e">
        <f>('3'!D14+'3'!E14)*100/('3'!D10+'3'!E10)</f>
        <v>#DIV/0!</v>
      </c>
    </row>
    <row r="48" spans="1:4" ht="18" customHeight="1">
      <c r="A48" s="142" t="s">
        <v>220</v>
      </c>
      <c r="B48" s="151" t="s">
        <v>221</v>
      </c>
      <c r="C48" s="147">
        <f>'3'!D15+'3'!E15</f>
        <v>0</v>
      </c>
      <c r="D48" s="148" t="e">
        <f>('3'!D15+'3'!E15)*100/('3'!D10+'3'!E10)</f>
        <v>#DIV/0!</v>
      </c>
    </row>
    <row r="49" spans="1:4" ht="26.25">
      <c r="A49" s="142" t="s">
        <v>222</v>
      </c>
      <c r="B49" s="151" t="s">
        <v>223</v>
      </c>
      <c r="C49" s="147">
        <f>'4'!H10+'4'!K10+'4'!L10+'4'!M10+'4'!N10</f>
        <v>0</v>
      </c>
      <c r="D49" s="148" t="e">
        <f>('4'!H10+'4'!K10+'4'!L10+'4'!M10+'4'!N10)*100/('2'!C10+'2'!D10)</f>
        <v>#DIV/0!</v>
      </c>
    </row>
    <row r="50" spans="1:4" ht="26.25">
      <c r="A50" s="142" t="s">
        <v>224</v>
      </c>
      <c r="B50" s="151" t="s">
        <v>225</v>
      </c>
      <c r="C50" s="147">
        <f>'4'!H10+'4'!K10+'4'!L10+'4'!M10</f>
        <v>0</v>
      </c>
      <c r="D50" s="148" t="e">
        <f>('4'!H10+'4'!K10+'4'!L10+'4'!M10)*100/('2'!E10+'2'!F10+'2'!G10+'2'!H10+'2'!I10+'2'!J10+'2'!K10+'2'!L10)</f>
        <v>#DIV/0!</v>
      </c>
    </row>
    <row r="51" spans="1:4" ht="26.25">
      <c r="A51" s="142" t="s">
        <v>226</v>
      </c>
      <c r="B51" s="151" t="s">
        <v>227</v>
      </c>
      <c r="C51" s="147">
        <f>'4'!H10</f>
        <v>0</v>
      </c>
      <c r="D51" s="148" t="e">
        <f>'4'!H10*100/('4'!F10+'4'!G10)</f>
        <v>#DIV/0!</v>
      </c>
    </row>
    <row r="52" spans="1:4" ht="26.25">
      <c r="A52" s="142" t="s">
        <v>228</v>
      </c>
      <c r="B52" s="151" t="s">
        <v>229</v>
      </c>
      <c r="C52" s="147">
        <f>'4'!K10+'4'!L10+'4'!M10</f>
        <v>0</v>
      </c>
      <c r="D52" s="148" t="e">
        <f>('4'!K10+'4'!L10+'4'!M10)*100/('2'!G10+'2'!H10+'2'!I10+'2'!J10+'2'!K10+'2'!L10)</f>
        <v>#DIV/0!</v>
      </c>
    </row>
    <row r="53" spans="1:4" ht="26.25">
      <c r="A53" s="142" t="s">
        <v>230</v>
      </c>
      <c r="B53" s="151" t="s">
        <v>231</v>
      </c>
      <c r="C53" s="147">
        <f>'4'!K10+'4'!L10+'4'!M10+'4'!N10</f>
        <v>0</v>
      </c>
      <c r="D53" s="148" t="e">
        <f>('4'!K10+'4'!L10+'4'!M10+'4'!N10)*100/('2'!G10+'2'!H10+'2'!I10+'2'!J10+'2'!K10+'2'!L10+'2'!M10+'2'!N10)</f>
        <v>#DIV/0!</v>
      </c>
    </row>
    <row r="54" spans="1:4" ht="26.25">
      <c r="A54" s="142" t="s">
        <v>232</v>
      </c>
      <c r="B54" s="151" t="s">
        <v>233</v>
      </c>
      <c r="C54" s="147">
        <f>'4'!N10</f>
        <v>0</v>
      </c>
      <c r="D54" s="148" t="e">
        <f>'4'!N10*100/('2'!M10+'2'!N10)</f>
        <v>#DIV/0!</v>
      </c>
    </row>
    <row r="55" spans="1:4" ht="26.25">
      <c r="A55" s="142" t="s">
        <v>234</v>
      </c>
      <c r="B55" s="155" t="s">
        <v>235</v>
      </c>
      <c r="C55" s="147">
        <f>'4'!F10</f>
        <v>0</v>
      </c>
      <c r="D55" s="148" t="e">
        <f>'4'!F10*100/('4'!D10+'4'!E10)</f>
        <v>#DIV/0!</v>
      </c>
    </row>
    <row r="56" spans="1:4" ht="39">
      <c r="A56" s="142" t="s">
        <v>236</v>
      </c>
      <c r="B56" s="154" t="s">
        <v>237</v>
      </c>
      <c r="C56" s="147">
        <f>'4'!H10</f>
        <v>0</v>
      </c>
      <c r="D56" s="148" t="e">
        <f>'4'!H10*100/('4'!H10+'4'!K10+'4'!L10+'4'!M10+'4'!N10)</f>
        <v>#DIV/0!</v>
      </c>
    </row>
    <row r="57" spans="1:4" ht="15">
      <c r="A57" s="142" t="s">
        <v>238</v>
      </c>
      <c r="B57" s="156" t="s">
        <v>239</v>
      </c>
      <c r="C57" s="147">
        <f>'4'!K10+'4'!L10+'4'!M10</f>
        <v>0</v>
      </c>
      <c r="D57" s="148" t="e">
        <f>('4'!K10+'4'!L10+'4'!M10)*100/('4'!H10+'4'!K10+'4'!L10+'4'!M10)</f>
        <v>#DIV/0!</v>
      </c>
    </row>
    <row r="58" spans="1:4" ht="15">
      <c r="A58" s="142" t="s">
        <v>240</v>
      </c>
      <c r="B58" s="156" t="s">
        <v>241</v>
      </c>
      <c r="C58" s="147">
        <f>'4'!K10+'4'!L10+'4'!M10+'4'!N10</f>
        <v>0</v>
      </c>
      <c r="D58" s="148" t="e">
        <f>('4'!K10+'4'!L10+'4'!M10+'4'!N10)*100/('4'!H10+'4'!K10+'4'!L10+'4'!M10+'4'!N10)</f>
        <v>#DIV/0!</v>
      </c>
    </row>
    <row r="59" spans="1:4" ht="15">
      <c r="A59" s="142" t="s">
        <v>242</v>
      </c>
      <c r="B59" s="156" t="s">
        <v>243</v>
      </c>
      <c r="C59" s="147">
        <f>'4'!N10</f>
        <v>0</v>
      </c>
      <c r="D59" s="148" t="e">
        <f>'4'!N10*100/('4'!H10+'4'!K10+'4'!L10+'4'!M10+'4'!N10)</f>
        <v>#DIV/0!</v>
      </c>
    </row>
    <row r="60" spans="1:4" ht="26.25">
      <c r="A60" s="142" t="s">
        <v>244</v>
      </c>
      <c r="B60" s="151" t="s">
        <v>245</v>
      </c>
      <c r="C60" s="147">
        <f>'4'!I10</f>
        <v>0</v>
      </c>
      <c r="D60" s="148" t="e">
        <f>'4'!I10*100/'4'!H10</f>
        <v>#DIV/0!</v>
      </c>
    </row>
    <row r="61" spans="1:4" ht="26.25">
      <c r="A61" s="142" t="s">
        <v>246</v>
      </c>
      <c r="B61" s="151" t="s">
        <v>247</v>
      </c>
      <c r="C61" s="147">
        <f>'4'!J10</f>
        <v>0</v>
      </c>
      <c r="D61" s="148" t="e">
        <f>'4'!J10*100/'4'!H10</f>
        <v>#DIV/0!</v>
      </c>
    </row>
    <row r="62" spans="1:4" ht="26.25">
      <c r="A62" s="142" t="s">
        <v>248</v>
      </c>
      <c r="B62" s="151" t="s">
        <v>249</v>
      </c>
      <c r="C62" s="147">
        <f>'4'!O10</f>
        <v>0</v>
      </c>
      <c r="D62" s="148" t="e">
        <f>'4'!O10*100/'3'!E21</f>
        <v>#DIV/0!</v>
      </c>
    </row>
    <row r="63" spans="1:4" ht="26.25">
      <c r="A63" s="142" t="s">
        <v>250</v>
      </c>
      <c r="B63" s="151" t="s">
        <v>251</v>
      </c>
      <c r="C63" s="147">
        <f>'5'!H10+'5'!K10+'5'!L10+'5'!M10+'5'!N10</f>
        <v>0</v>
      </c>
      <c r="D63" s="148" t="e">
        <f>('5'!H10+'5'!K10+'5'!L10+'5'!M10+'5'!N10)*100/('2'!C10+'2'!D10)</f>
        <v>#DIV/0!</v>
      </c>
    </row>
    <row r="64" spans="1:4" ht="51.75">
      <c r="A64" s="142" t="s">
        <v>252</v>
      </c>
      <c r="B64" s="151" t="s">
        <v>253</v>
      </c>
      <c r="C64" s="147">
        <f>'5'!H10+'5'!K10+'5'!L10+'5'!M10</f>
        <v>0</v>
      </c>
      <c r="D64" s="148" t="e">
        <f>('5'!H10+'5'!K10+'5'!L10+'5'!M10)*100/('2'!E10+'2'!F10+'2'!G10+'2'!H10+'2'!I10+'2'!J10+'2'!K10+'2'!L10)</f>
        <v>#DIV/0!</v>
      </c>
    </row>
    <row r="65" spans="1:4" ht="39">
      <c r="A65" s="142" t="s">
        <v>254</v>
      </c>
      <c r="B65" s="151" t="s">
        <v>255</v>
      </c>
      <c r="C65" s="147">
        <v>0</v>
      </c>
      <c r="D65" s="148" t="e">
        <f>'5'!H10*100/('2'!E10+'2'!F10)</f>
        <v>#DIV/0!</v>
      </c>
    </row>
    <row r="66" spans="1:4" ht="39">
      <c r="A66" s="142" t="s">
        <v>256</v>
      </c>
      <c r="B66" s="151" t="s">
        <v>257</v>
      </c>
      <c r="C66" s="147">
        <v>0</v>
      </c>
      <c r="D66" s="148" t="e">
        <f>'5'!H10*100/('5'!H10+'5'!K10+'5'!L10+'5'!M10+'5'!N10)</f>
        <v>#DIV/0!</v>
      </c>
    </row>
    <row r="67" spans="1:4" ht="15">
      <c r="A67" s="142" t="s">
        <v>258</v>
      </c>
      <c r="B67" s="157" t="s">
        <v>239</v>
      </c>
      <c r="C67" s="147">
        <f>'5'!K10+'5'!L10+'5'!M10</f>
        <v>0</v>
      </c>
      <c r="D67" s="148" t="e">
        <f>('5'!K10+'5'!L10+'5'!M10)*100/('5'!H10+'5'!K10+'5'!L10+'5'!M10)</f>
        <v>#DIV/0!</v>
      </c>
    </row>
    <row r="68" spans="1:4" ht="15">
      <c r="A68" s="142" t="s">
        <v>259</v>
      </c>
      <c r="B68" s="157" t="s">
        <v>241</v>
      </c>
      <c r="C68" s="147">
        <f>'5'!K10+'5'!L10+'5'!M10+'5'!N10</f>
        <v>0</v>
      </c>
      <c r="D68" s="148" t="e">
        <f>('5'!K10+'5'!L10+'5'!M10+'5'!N10)*100/('5'!H10+'5'!K10+'5'!L10+'5'!M10+'5'!N10)</f>
        <v>#DIV/0!</v>
      </c>
    </row>
    <row r="69" spans="1:4" ht="15">
      <c r="A69" s="142" t="s">
        <v>260</v>
      </c>
      <c r="B69" s="157" t="s">
        <v>243</v>
      </c>
      <c r="C69" s="147">
        <f>'5'!N10</f>
        <v>0</v>
      </c>
      <c r="D69" s="148" t="e">
        <f>'5'!N10*100/('5'!H10+'5'!K10+'5'!L10+'5'!M10+'5'!N10)</f>
        <v>#DIV/0!</v>
      </c>
    </row>
    <row r="70" spans="1:4" ht="40.5" customHeight="1">
      <c r="A70" s="142" t="s">
        <v>261</v>
      </c>
      <c r="B70" s="153" t="s">
        <v>262</v>
      </c>
      <c r="C70" s="147">
        <f>'5'!O10+'5'!P10</f>
        <v>0</v>
      </c>
      <c r="D70" s="148" t="e">
        <f>('5'!O10+'5'!P10)*100/('2'!C10+'2'!D10)</f>
        <v>#DIV/0!</v>
      </c>
    </row>
    <row r="71" spans="1:4" ht="15">
      <c r="A71" s="142" t="s">
        <v>263</v>
      </c>
      <c r="B71" s="146" t="s">
        <v>157</v>
      </c>
      <c r="C71" s="147">
        <f>'5'!O10</f>
        <v>0</v>
      </c>
      <c r="D71" s="148" t="e">
        <f>'5'!O10*100/'2'!C10</f>
        <v>#DIV/0!</v>
      </c>
    </row>
    <row r="72" spans="1:4" ht="15">
      <c r="A72" s="142" t="s">
        <v>264</v>
      </c>
      <c r="B72" s="149" t="s">
        <v>159</v>
      </c>
      <c r="C72" s="147">
        <f>'5'!P10</f>
        <v>0</v>
      </c>
      <c r="D72" s="148" t="e">
        <f>'5'!P10*100/'2'!D10</f>
        <v>#DIV/0!</v>
      </c>
    </row>
    <row r="73" spans="1:4" ht="25.5">
      <c r="A73" s="142" t="s">
        <v>265</v>
      </c>
      <c r="B73" s="153" t="s">
        <v>266</v>
      </c>
      <c r="C73" s="147">
        <f>'6'!H10+'6'!I10</f>
        <v>0</v>
      </c>
      <c r="D73" s="148" t="e">
        <f>('6'!H10+'6'!I10)*100/('6'!D10+'6'!E10+'6'!F10+'6'!G10)</f>
        <v>#DIV/0!</v>
      </c>
    </row>
    <row r="74" spans="1:4" ht="15">
      <c r="A74" s="142" t="s">
        <v>267</v>
      </c>
      <c r="B74" s="146" t="s">
        <v>157</v>
      </c>
      <c r="C74" s="147">
        <f>'6'!H10</f>
        <v>0</v>
      </c>
      <c r="D74" s="148" t="e">
        <f>'6'!H10*100/('6'!D10+'6'!F10)</f>
        <v>#DIV/0!</v>
      </c>
    </row>
    <row r="75" spans="1:4" ht="13.5" customHeight="1">
      <c r="A75" s="142" t="s">
        <v>268</v>
      </c>
      <c r="B75" s="149" t="s">
        <v>159</v>
      </c>
      <c r="C75" s="147">
        <f>'6'!I10</f>
        <v>0</v>
      </c>
      <c r="D75" s="148" t="e">
        <f>'6'!I10*100/('6'!E10+'6'!G10)</f>
        <v>#DIV/0!</v>
      </c>
    </row>
    <row r="76" spans="1:4" ht="39">
      <c r="A76" s="142" t="s">
        <v>269</v>
      </c>
      <c r="B76" s="151" t="s">
        <v>270</v>
      </c>
      <c r="C76" s="147">
        <f>'6'!G10</f>
        <v>0</v>
      </c>
      <c r="D76" s="148" t="e">
        <f>'6'!G10*100/('6'!F10+'6'!G10)</f>
        <v>#DIV/0!</v>
      </c>
    </row>
    <row r="77" spans="1:4" ht="39">
      <c r="A77" s="142" t="s">
        <v>271</v>
      </c>
      <c r="B77" s="151" t="s">
        <v>272</v>
      </c>
      <c r="C77" s="147">
        <f>'6'!F10</f>
        <v>0</v>
      </c>
      <c r="D77" s="148" t="e">
        <f>'6'!F10*100/('6'!F10+'6'!G10)</f>
        <v>#DIV/0!</v>
      </c>
    </row>
    <row r="78" spans="1:4" ht="39">
      <c r="A78" s="142" t="s">
        <v>273</v>
      </c>
      <c r="B78" s="151" t="s">
        <v>274</v>
      </c>
      <c r="C78" s="147">
        <f>'6'!L10+'6'!M10</f>
        <v>0</v>
      </c>
      <c r="D78" s="148" t="e">
        <f>('6'!L10+'6'!M10)*100/('6'!J10+'6'!K10)</f>
        <v>#DIV/0!</v>
      </c>
    </row>
    <row r="79" spans="1:4" ht="15">
      <c r="A79" s="142" t="s">
        <v>275</v>
      </c>
      <c r="B79" s="146" t="s">
        <v>157</v>
      </c>
      <c r="C79" s="147">
        <f>'6'!L10</f>
        <v>0</v>
      </c>
      <c r="D79" s="148" t="e">
        <f>'6'!L10*100/'6'!J10</f>
        <v>#DIV/0!</v>
      </c>
    </row>
    <row r="80" spans="1:4" ht="15">
      <c r="A80" s="142" t="s">
        <v>276</v>
      </c>
      <c r="B80" s="149" t="s">
        <v>159</v>
      </c>
      <c r="C80" s="147">
        <f>'6'!M10</f>
        <v>0</v>
      </c>
      <c r="D80" s="148" t="e">
        <f>'6'!M10*100/'6'!K10</f>
        <v>#DIV/0!</v>
      </c>
    </row>
    <row r="81" spans="1:4" ht="26.25">
      <c r="A81" s="142" t="s">
        <v>277</v>
      </c>
      <c r="B81" s="151" t="s">
        <v>278</v>
      </c>
      <c r="C81" s="147">
        <f>'6'!N10+'6'!O10</f>
        <v>0</v>
      </c>
      <c r="D81" s="148"/>
    </row>
    <row r="82" spans="1:4" ht="15">
      <c r="A82" s="142" t="s">
        <v>279</v>
      </c>
      <c r="B82" s="146" t="s">
        <v>157</v>
      </c>
      <c r="C82" s="147">
        <f>'6'!N10</f>
        <v>0</v>
      </c>
      <c r="D82" s="148"/>
    </row>
    <row r="83" spans="1:4" ht="15">
      <c r="A83" s="142" t="s">
        <v>280</v>
      </c>
      <c r="B83" s="149" t="s">
        <v>159</v>
      </c>
      <c r="C83" s="147">
        <v>0</v>
      </c>
      <c r="D83" s="148"/>
    </row>
    <row r="84" spans="1:4" ht="26.25">
      <c r="A84" s="142" t="s">
        <v>281</v>
      </c>
      <c r="B84" s="154" t="s">
        <v>282</v>
      </c>
      <c r="C84" s="147">
        <v>0</v>
      </c>
      <c r="D84" s="148" t="e">
        <f>'6'!O10*100/('6'!N10+'6'!O10)</f>
        <v>#DIV/0!</v>
      </c>
    </row>
    <row r="85" spans="1:4" ht="26.25">
      <c r="A85" s="142" t="s">
        <v>283</v>
      </c>
      <c r="B85" s="154" t="s">
        <v>284</v>
      </c>
      <c r="C85" s="147">
        <f>'6'!N10</f>
        <v>0</v>
      </c>
      <c r="D85" s="148" t="e">
        <f>'6'!N10*100/('6'!N10+'6'!O10)</f>
        <v>#DIV/0!</v>
      </c>
    </row>
    <row r="86" spans="1:4" ht="39">
      <c r="A86" s="142" t="s">
        <v>285</v>
      </c>
      <c r="B86" s="158" t="s">
        <v>286</v>
      </c>
      <c r="C86" s="147">
        <f>'2'!C10</f>
        <v>0</v>
      </c>
      <c r="D86" s="148"/>
    </row>
    <row r="87" spans="1:4" ht="15">
      <c r="A87" s="142" t="s">
        <v>287</v>
      </c>
      <c r="B87" s="149" t="s">
        <v>288</v>
      </c>
      <c r="C87" s="147">
        <f>'2'!C11</f>
        <v>0</v>
      </c>
      <c r="D87" s="148"/>
    </row>
    <row r="88" spans="1:4" ht="15">
      <c r="A88" s="142" t="s">
        <v>289</v>
      </c>
      <c r="B88" s="149" t="s">
        <v>290</v>
      </c>
      <c r="C88" s="147">
        <f>SUM('2'!C12:C31)</f>
        <v>0</v>
      </c>
      <c r="D88" s="148"/>
    </row>
    <row r="89" spans="1:4" ht="26.25">
      <c r="A89" s="142" t="s">
        <v>291</v>
      </c>
      <c r="B89" s="159" t="s">
        <v>292</v>
      </c>
      <c r="C89" s="147">
        <f>'2'!D10</f>
        <v>0</v>
      </c>
      <c r="D89" s="148"/>
    </row>
    <row r="90" spans="1:4" ht="15">
      <c r="A90" s="142" t="s">
        <v>293</v>
      </c>
      <c r="B90" s="149" t="s">
        <v>288</v>
      </c>
      <c r="C90" s="147">
        <f>'2'!D11</f>
        <v>0</v>
      </c>
      <c r="D90" s="148"/>
    </row>
    <row r="91" spans="1:4" ht="15">
      <c r="A91" s="142" t="s">
        <v>294</v>
      </c>
      <c r="B91" s="149" t="s">
        <v>290</v>
      </c>
      <c r="C91" s="147">
        <f>SUM('2'!D12:D31)</f>
        <v>0</v>
      </c>
      <c r="D91" s="148"/>
    </row>
    <row r="92" spans="1:4" ht="26.25">
      <c r="A92" s="142" t="s">
        <v>295</v>
      </c>
      <c r="B92" s="159" t="s">
        <v>296</v>
      </c>
      <c r="C92" s="147">
        <f>'2'!E10</f>
        <v>0</v>
      </c>
      <c r="D92" s="148"/>
    </row>
    <row r="93" spans="1:4" ht="15">
      <c r="A93" s="142" t="s">
        <v>297</v>
      </c>
      <c r="B93" s="149" t="s">
        <v>288</v>
      </c>
      <c r="C93" s="147">
        <f>'2'!E11</f>
        <v>0</v>
      </c>
      <c r="D93" s="148"/>
    </row>
    <row r="94" spans="1:4" ht="15">
      <c r="A94" s="142" t="s">
        <v>298</v>
      </c>
      <c r="B94" s="149" t="s">
        <v>290</v>
      </c>
      <c r="C94" s="147">
        <f>SUM('2'!E12:E31)</f>
        <v>0</v>
      </c>
      <c r="D94" s="148"/>
    </row>
    <row r="95" spans="1:4" ht="26.25">
      <c r="A95" s="142" t="s">
        <v>299</v>
      </c>
      <c r="B95" s="159" t="s">
        <v>300</v>
      </c>
      <c r="C95" s="147">
        <f>'2'!F10</f>
        <v>0</v>
      </c>
      <c r="D95" s="148"/>
    </row>
    <row r="96" spans="1:4" ht="15">
      <c r="A96" s="142" t="s">
        <v>301</v>
      </c>
      <c r="B96" s="149" t="s">
        <v>288</v>
      </c>
      <c r="C96" s="147">
        <f>'2'!F11</f>
        <v>0</v>
      </c>
      <c r="D96" s="148"/>
    </row>
    <row r="97" spans="1:4" ht="15">
      <c r="A97" s="142" t="s">
        <v>302</v>
      </c>
      <c r="B97" s="149" t="s">
        <v>290</v>
      </c>
      <c r="C97" s="147">
        <f>SUM('2'!F12:F31)</f>
        <v>0</v>
      </c>
      <c r="D97" s="148"/>
    </row>
    <row r="98" spans="1:4" ht="39">
      <c r="A98" s="142" t="s">
        <v>303</v>
      </c>
      <c r="B98" s="159" t="s">
        <v>304</v>
      </c>
      <c r="C98" s="147">
        <f>'2'!G10</f>
        <v>0</v>
      </c>
      <c r="D98" s="148"/>
    </row>
    <row r="99" spans="1:4" ht="15">
      <c r="A99" s="142" t="s">
        <v>305</v>
      </c>
      <c r="B99" s="149" t="s">
        <v>288</v>
      </c>
      <c r="C99" s="147">
        <f>'2'!G11</f>
        <v>0</v>
      </c>
      <c r="D99" s="148"/>
    </row>
    <row r="100" spans="1:4" ht="15">
      <c r="A100" s="142" t="s">
        <v>306</v>
      </c>
      <c r="B100" s="149" t="s">
        <v>290</v>
      </c>
      <c r="C100" s="147">
        <f>SUM('2'!G12:G31)</f>
        <v>0</v>
      </c>
      <c r="D100" s="148"/>
    </row>
    <row r="101" spans="1:4" ht="39">
      <c r="A101" s="142" t="s">
        <v>307</v>
      </c>
      <c r="B101" s="159" t="s">
        <v>308</v>
      </c>
      <c r="C101" s="147">
        <f>'2'!H10</f>
        <v>0</v>
      </c>
      <c r="D101" s="148"/>
    </row>
    <row r="102" spans="1:4" ht="15">
      <c r="A102" s="142" t="s">
        <v>309</v>
      </c>
      <c r="B102" s="149" t="s">
        <v>288</v>
      </c>
      <c r="C102" s="147">
        <f>'2'!H11</f>
        <v>0</v>
      </c>
      <c r="D102" s="148"/>
    </row>
    <row r="103" spans="1:4" ht="15">
      <c r="A103" s="142" t="s">
        <v>310</v>
      </c>
      <c r="B103" s="149" t="s">
        <v>290</v>
      </c>
      <c r="C103" s="147">
        <f>SUM('2'!H12:H31)</f>
        <v>0</v>
      </c>
      <c r="D103" s="148"/>
    </row>
    <row r="104" spans="1:4" ht="39">
      <c r="A104" s="142" t="s">
        <v>311</v>
      </c>
      <c r="B104" s="159" t="s">
        <v>312</v>
      </c>
      <c r="C104" s="147">
        <f>'2'!I10</f>
        <v>0</v>
      </c>
      <c r="D104" s="148"/>
    </row>
    <row r="105" spans="1:4" ht="15">
      <c r="A105" s="142" t="s">
        <v>313</v>
      </c>
      <c r="B105" s="149" t="s">
        <v>288</v>
      </c>
      <c r="C105" s="147">
        <f>'2'!I11</f>
        <v>0</v>
      </c>
      <c r="D105" s="148"/>
    </row>
    <row r="106" spans="1:4" ht="13.5" customHeight="1">
      <c r="A106" s="142" t="s">
        <v>314</v>
      </c>
      <c r="B106" s="149" t="s">
        <v>290</v>
      </c>
      <c r="C106" s="147">
        <f>SUM('2'!I12:I31)</f>
        <v>0</v>
      </c>
      <c r="D106" s="148"/>
    </row>
    <row r="107" spans="1:4" ht="39">
      <c r="A107" s="142" t="s">
        <v>315</v>
      </c>
      <c r="B107" s="159" t="s">
        <v>316</v>
      </c>
      <c r="C107" s="147">
        <f>'2'!J10</f>
        <v>0</v>
      </c>
      <c r="D107" s="148"/>
    </row>
    <row r="108" spans="1:4" ht="15">
      <c r="A108" s="142" t="s">
        <v>317</v>
      </c>
      <c r="B108" s="149" t="s">
        <v>288</v>
      </c>
      <c r="C108" s="147">
        <f>'2'!J11</f>
        <v>0</v>
      </c>
      <c r="D108" s="148"/>
    </row>
    <row r="109" spans="1:4" ht="15">
      <c r="A109" s="142" t="s">
        <v>318</v>
      </c>
      <c r="B109" s="149" t="s">
        <v>290</v>
      </c>
      <c r="C109" s="147">
        <f>SUM('2'!J12:J31)</f>
        <v>0</v>
      </c>
      <c r="D109" s="148"/>
    </row>
    <row r="110" spans="1:4" ht="39">
      <c r="A110" s="142" t="s">
        <v>319</v>
      </c>
      <c r="B110" s="159" t="s">
        <v>320</v>
      </c>
      <c r="C110" s="147">
        <f>'2'!K10</f>
        <v>0</v>
      </c>
      <c r="D110" s="148"/>
    </row>
    <row r="111" spans="1:4" ht="15">
      <c r="A111" s="142" t="s">
        <v>321</v>
      </c>
      <c r="B111" s="149" t="s">
        <v>288</v>
      </c>
      <c r="C111" s="147">
        <f>'2'!K11</f>
        <v>0</v>
      </c>
      <c r="D111" s="148"/>
    </row>
    <row r="112" spans="1:4" ht="12.75" customHeight="1">
      <c r="A112" s="142" t="s">
        <v>322</v>
      </c>
      <c r="B112" s="149" t="s">
        <v>290</v>
      </c>
      <c r="C112" s="147">
        <f>SUM('2'!K12:K31)</f>
        <v>0</v>
      </c>
      <c r="D112" s="148"/>
    </row>
    <row r="113" spans="1:4" ht="39">
      <c r="A113" s="142" t="s">
        <v>323</v>
      </c>
      <c r="B113" s="159" t="s">
        <v>324</v>
      </c>
      <c r="C113" s="147">
        <f>'2'!L10</f>
        <v>0</v>
      </c>
      <c r="D113" s="148"/>
    </row>
    <row r="114" spans="1:4" ht="15">
      <c r="A114" s="142" t="s">
        <v>325</v>
      </c>
      <c r="B114" s="149" t="s">
        <v>288</v>
      </c>
      <c r="C114" s="147">
        <f>'2'!L11</f>
        <v>0</v>
      </c>
      <c r="D114" s="148"/>
    </row>
    <row r="115" spans="1:4" ht="15">
      <c r="A115" s="142" t="s">
        <v>326</v>
      </c>
      <c r="B115" s="149" t="s">
        <v>290</v>
      </c>
      <c r="C115" s="147">
        <f>SUM('2'!L12:L31)</f>
        <v>0</v>
      </c>
      <c r="D115" s="148"/>
    </row>
    <row r="116" spans="1:4" ht="26.25">
      <c r="A116" s="142" t="s">
        <v>327</v>
      </c>
      <c r="B116" s="159" t="s">
        <v>328</v>
      </c>
      <c r="C116" s="147">
        <f>'2'!M10</f>
        <v>0</v>
      </c>
      <c r="D116" s="148"/>
    </row>
    <row r="117" spans="1:4" ht="15">
      <c r="A117" s="142" t="s">
        <v>329</v>
      </c>
      <c r="B117" s="149" t="s">
        <v>288</v>
      </c>
      <c r="C117" s="147">
        <f>'2'!M11</f>
        <v>0</v>
      </c>
      <c r="D117" s="148"/>
    </row>
    <row r="118" spans="1:4" ht="15">
      <c r="A118" s="142" t="s">
        <v>330</v>
      </c>
      <c r="B118" s="149" t="s">
        <v>290</v>
      </c>
      <c r="C118" s="147">
        <f>SUM('2'!M12:M31)</f>
        <v>0</v>
      </c>
      <c r="D118" s="148"/>
    </row>
    <row r="119" spans="1:4" ht="26.25">
      <c r="A119" s="142" t="s">
        <v>331</v>
      </c>
      <c r="B119" s="159" t="s">
        <v>332</v>
      </c>
      <c r="C119" s="147">
        <f>'2'!N10</f>
        <v>0</v>
      </c>
      <c r="D119" s="148"/>
    </row>
    <row r="120" spans="1:4" ht="15">
      <c r="A120" s="142" t="s">
        <v>333</v>
      </c>
      <c r="B120" s="149" t="s">
        <v>288</v>
      </c>
      <c r="C120" s="147">
        <f>'2'!N11</f>
        <v>0</v>
      </c>
      <c r="D120" s="148"/>
    </row>
    <row r="121" spans="1:4" ht="15">
      <c r="A121" s="142" t="s">
        <v>334</v>
      </c>
      <c r="B121" s="149" t="s">
        <v>290</v>
      </c>
      <c r="C121" s="147">
        <f>SUM('2'!N12:N31)</f>
        <v>0</v>
      </c>
      <c r="D121" s="148"/>
    </row>
    <row r="122" spans="1:4" ht="26.25">
      <c r="A122" s="142" t="s">
        <v>335</v>
      </c>
      <c r="B122" s="159" t="s">
        <v>336</v>
      </c>
      <c r="C122" s="147">
        <f>'2'!O10</f>
        <v>0</v>
      </c>
      <c r="D122" s="148"/>
    </row>
    <row r="123" spans="1:4" ht="15">
      <c r="A123" s="142" t="s">
        <v>337</v>
      </c>
      <c r="B123" s="149" t="s">
        <v>288</v>
      </c>
      <c r="C123" s="147">
        <f>'2'!O11</f>
        <v>0</v>
      </c>
      <c r="D123" s="148"/>
    </row>
    <row r="124" spans="1:4" ht="15">
      <c r="A124" s="142" t="s">
        <v>338</v>
      </c>
      <c r="B124" s="149" t="s">
        <v>290</v>
      </c>
      <c r="C124" s="147">
        <f>SUM('2'!O12:O31)</f>
        <v>0</v>
      </c>
      <c r="D124" s="148"/>
    </row>
    <row r="125" spans="1:4" ht="26.25">
      <c r="A125" s="142" t="s">
        <v>339</v>
      </c>
      <c r="B125" s="159" t="s">
        <v>340</v>
      </c>
      <c r="C125" s="147">
        <f>'2'!P10</f>
        <v>0</v>
      </c>
      <c r="D125" s="148"/>
    </row>
    <row r="126" spans="1:4" ht="15">
      <c r="A126" s="142" t="s">
        <v>341</v>
      </c>
      <c r="B126" s="149" t="s">
        <v>288</v>
      </c>
      <c r="C126" s="147">
        <f>'2'!P11</f>
        <v>0</v>
      </c>
      <c r="D126" s="148"/>
    </row>
    <row r="127" spans="1:4" ht="15">
      <c r="A127" s="142" t="s">
        <v>342</v>
      </c>
      <c r="B127" s="149" t="s">
        <v>290</v>
      </c>
      <c r="C127" s="147">
        <f>SUM('2'!P12:P31)</f>
        <v>0</v>
      </c>
      <c r="D127" s="148"/>
    </row>
    <row r="128" spans="1:4" ht="26.25">
      <c r="A128" s="142" t="s">
        <v>343</v>
      </c>
      <c r="B128" s="159" t="s">
        <v>344</v>
      </c>
      <c r="C128" s="147">
        <f>'2'!Q10</f>
        <v>0</v>
      </c>
      <c r="D128" s="148"/>
    </row>
    <row r="129" spans="1:4" ht="15">
      <c r="A129" s="142" t="s">
        <v>345</v>
      </c>
      <c r="B129" s="149" t="s">
        <v>288</v>
      </c>
      <c r="C129" s="147">
        <f>'2'!Q11</f>
        <v>0</v>
      </c>
      <c r="D129" s="148"/>
    </row>
    <row r="130" spans="1:4" ht="11.25" customHeight="1">
      <c r="A130" s="142" t="s">
        <v>346</v>
      </c>
      <c r="B130" s="149" t="s">
        <v>290</v>
      </c>
      <c r="C130" s="147">
        <f>SUM('2'!Q12:Q31)</f>
        <v>0</v>
      </c>
      <c r="D130" s="148"/>
    </row>
    <row r="131" spans="1:4" ht="26.25">
      <c r="A131" s="142" t="s">
        <v>347</v>
      </c>
      <c r="B131" s="159" t="s">
        <v>348</v>
      </c>
      <c r="C131" s="147">
        <f>'2'!R10</f>
        <v>0</v>
      </c>
      <c r="D131" s="148"/>
    </row>
    <row r="132" spans="1:4" ht="15">
      <c r="A132" s="142" t="s">
        <v>349</v>
      </c>
      <c r="B132" s="149" t="s">
        <v>288</v>
      </c>
      <c r="C132" s="147">
        <f>'2'!R11</f>
        <v>0</v>
      </c>
      <c r="D132" s="148"/>
    </row>
    <row r="133" spans="1:4" ht="15">
      <c r="A133" s="142" t="s">
        <v>350</v>
      </c>
      <c r="B133" s="149" t="s">
        <v>290</v>
      </c>
      <c r="C133" s="147">
        <f>SUM('2'!R12:R31)</f>
        <v>0</v>
      </c>
      <c r="D133" s="148"/>
    </row>
    <row r="134" spans="1:4" ht="64.5">
      <c r="A134" s="142" t="s">
        <v>351</v>
      </c>
      <c r="B134" s="160" t="s">
        <v>352</v>
      </c>
      <c r="C134" s="147">
        <f>'3'!D6</f>
        <v>0</v>
      </c>
      <c r="D134" s="148"/>
    </row>
    <row r="135" spans="1:4" ht="26.25">
      <c r="A135" s="142" t="s">
        <v>353</v>
      </c>
      <c r="B135" s="149" t="s">
        <v>83</v>
      </c>
      <c r="C135" s="147">
        <f>'3'!D7</f>
        <v>0</v>
      </c>
      <c r="D135" s="148"/>
    </row>
    <row r="136" spans="1:4" ht="26.25">
      <c r="A136" s="142" t="s">
        <v>354</v>
      </c>
      <c r="B136" s="149" t="s">
        <v>84</v>
      </c>
      <c r="C136" s="147">
        <f>'3'!D8</f>
        <v>0</v>
      </c>
      <c r="D136" s="148"/>
    </row>
    <row r="137" spans="1:4" ht="15">
      <c r="A137" s="142" t="s">
        <v>355</v>
      </c>
      <c r="B137" s="152" t="s">
        <v>85</v>
      </c>
      <c r="C137" s="147">
        <f>'3'!D9</f>
        <v>0</v>
      </c>
      <c r="D137" s="148"/>
    </row>
    <row r="138" spans="1:4" ht="15">
      <c r="A138" s="142" t="s">
        <v>356</v>
      </c>
      <c r="B138" s="152" t="s">
        <v>357</v>
      </c>
      <c r="C138" s="147">
        <f>'3'!D10</f>
        <v>0</v>
      </c>
      <c r="D138" s="148"/>
    </row>
    <row r="139" spans="1:4" ht="15">
      <c r="A139" s="142" t="s">
        <v>358</v>
      </c>
      <c r="B139" s="152" t="s">
        <v>359</v>
      </c>
      <c r="C139" s="147">
        <f>'3'!D11</f>
        <v>0</v>
      </c>
      <c r="D139" s="148"/>
    </row>
    <row r="140" spans="1:4" ht="12.75" customHeight="1">
      <c r="A140" s="142" t="s">
        <v>360</v>
      </c>
      <c r="B140" s="152" t="s">
        <v>361</v>
      </c>
      <c r="C140" s="147">
        <f>'3'!D12</f>
        <v>0</v>
      </c>
      <c r="D140" s="148"/>
    </row>
    <row r="141" spans="1:4" ht="26.25">
      <c r="A141" s="142" t="s">
        <v>362</v>
      </c>
      <c r="B141" s="152" t="s">
        <v>363</v>
      </c>
      <c r="C141" s="147">
        <f>'3'!D13</f>
        <v>0</v>
      </c>
      <c r="D141" s="148"/>
    </row>
    <row r="142" spans="1:4" ht="15">
      <c r="A142" s="142" t="s">
        <v>364</v>
      </c>
      <c r="B142" s="152" t="s">
        <v>90</v>
      </c>
      <c r="C142" s="147">
        <f>'3'!D14</f>
        <v>0</v>
      </c>
      <c r="D142" s="148"/>
    </row>
    <row r="143" spans="1:4" ht="15">
      <c r="A143" s="142" t="s">
        <v>365</v>
      </c>
      <c r="B143" s="152" t="s">
        <v>91</v>
      </c>
      <c r="C143" s="147">
        <f>'3'!D15</f>
        <v>0</v>
      </c>
      <c r="D143" s="148"/>
    </row>
    <row r="144" spans="1:4" ht="15">
      <c r="A144" s="142" t="s">
        <v>366</v>
      </c>
      <c r="B144" s="152" t="s">
        <v>92</v>
      </c>
      <c r="C144" s="147">
        <f>'3'!D16</f>
        <v>0</v>
      </c>
      <c r="D144" s="148"/>
    </row>
    <row r="145" spans="1:4" ht="26.25">
      <c r="A145" s="142" t="s">
        <v>367</v>
      </c>
      <c r="B145" s="152" t="s">
        <v>368</v>
      </c>
      <c r="C145" s="147">
        <f>'3'!D17</f>
        <v>0</v>
      </c>
      <c r="D145" s="148"/>
    </row>
    <row r="146" spans="1:4" ht="15">
      <c r="A146" s="142" t="s">
        <v>369</v>
      </c>
      <c r="B146" s="152" t="s">
        <v>370</v>
      </c>
      <c r="C146" s="147">
        <f>'3'!D18</f>
        <v>0</v>
      </c>
      <c r="D146" s="148"/>
    </row>
    <row r="147" spans="1:4" ht="26.25">
      <c r="A147" s="142" t="s">
        <v>371</v>
      </c>
      <c r="B147" s="152" t="s">
        <v>95</v>
      </c>
      <c r="C147" s="147">
        <f>'3'!D19</f>
        <v>0</v>
      </c>
      <c r="D147" s="148"/>
    </row>
    <row r="148" spans="1:4" ht="26.25">
      <c r="A148" s="142" t="s">
        <v>372</v>
      </c>
      <c r="B148" s="152" t="s">
        <v>96</v>
      </c>
      <c r="C148" s="147">
        <f>'3'!D20</f>
        <v>0</v>
      </c>
      <c r="D148" s="148"/>
    </row>
    <row r="149" spans="1:4" ht="26.25">
      <c r="A149" s="142" t="s">
        <v>373</v>
      </c>
      <c r="B149" s="152" t="s">
        <v>97</v>
      </c>
      <c r="C149" s="147">
        <f>'3'!D21</f>
        <v>0</v>
      </c>
      <c r="D149" s="148"/>
    </row>
    <row r="150" spans="1:4" ht="39">
      <c r="A150" s="142" t="s">
        <v>374</v>
      </c>
      <c r="B150" s="161" t="s">
        <v>375</v>
      </c>
      <c r="C150" s="147">
        <f>'3'!E6</f>
        <v>0</v>
      </c>
      <c r="D150" s="148"/>
    </row>
    <row r="151" spans="1:4" ht="26.25">
      <c r="A151" s="142" t="s">
        <v>376</v>
      </c>
      <c r="B151" s="149" t="s">
        <v>83</v>
      </c>
      <c r="C151" s="147">
        <f>'3'!E7</f>
        <v>0</v>
      </c>
      <c r="D151" s="148"/>
    </row>
    <row r="152" spans="1:4" ht="26.25">
      <c r="A152" s="142" t="s">
        <v>377</v>
      </c>
      <c r="B152" s="149" t="s">
        <v>84</v>
      </c>
      <c r="C152" s="147">
        <f>'3'!E8</f>
        <v>0</v>
      </c>
      <c r="D152" s="148"/>
    </row>
    <row r="153" spans="1:4" ht="15">
      <c r="A153" s="142" t="s">
        <v>378</v>
      </c>
      <c r="B153" s="152" t="s">
        <v>85</v>
      </c>
      <c r="C153" s="147">
        <f>'3'!E9</f>
        <v>0</v>
      </c>
      <c r="D153" s="148"/>
    </row>
    <row r="154" spans="1:4" ht="15">
      <c r="A154" s="142" t="s">
        <v>379</v>
      </c>
      <c r="B154" s="152" t="s">
        <v>357</v>
      </c>
      <c r="C154" s="147">
        <f>'3'!E10</f>
        <v>0</v>
      </c>
      <c r="D154" s="148"/>
    </row>
    <row r="155" spans="1:4" ht="15">
      <c r="A155" s="142" t="s">
        <v>380</v>
      </c>
      <c r="B155" s="152" t="s">
        <v>359</v>
      </c>
      <c r="C155" s="147">
        <f>'3'!E11</f>
        <v>0</v>
      </c>
      <c r="D155" s="148"/>
    </row>
    <row r="156" spans="1:4" ht="15">
      <c r="A156" s="142" t="s">
        <v>381</v>
      </c>
      <c r="B156" s="152" t="s">
        <v>361</v>
      </c>
      <c r="C156" s="147">
        <f>'3'!E12</f>
        <v>0</v>
      </c>
      <c r="D156" s="148"/>
    </row>
    <row r="157" spans="1:4" ht="26.25">
      <c r="A157" s="142" t="s">
        <v>382</v>
      </c>
      <c r="B157" s="152" t="s">
        <v>363</v>
      </c>
      <c r="C157" s="147">
        <f>'3'!E13</f>
        <v>0</v>
      </c>
      <c r="D157" s="148"/>
    </row>
    <row r="158" spans="1:4" ht="15">
      <c r="A158" s="142" t="s">
        <v>383</v>
      </c>
      <c r="B158" s="152" t="s">
        <v>90</v>
      </c>
      <c r="C158" s="147">
        <f>'3'!E14</f>
        <v>0</v>
      </c>
      <c r="D158" s="148"/>
    </row>
    <row r="159" spans="1:4" ht="15">
      <c r="A159" s="142" t="s">
        <v>384</v>
      </c>
      <c r="B159" s="152" t="s">
        <v>91</v>
      </c>
      <c r="C159" s="147">
        <f>'3'!E15</f>
        <v>0</v>
      </c>
      <c r="D159" s="148"/>
    </row>
    <row r="160" spans="1:4" ht="15">
      <c r="A160" s="142" t="s">
        <v>385</v>
      </c>
      <c r="B160" s="152" t="s">
        <v>92</v>
      </c>
      <c r="C160" s="147">
        <f>'3'!E16</f>
        <v>0</v>
      </c>
      <c r="D160" s="148"/>
    </row>
    <row r="161" spans="1:4" ht="26.25">
      <c r="A161" s="142" t="s">
        <v>386</v>
      </c>
      <c r="B161" s="152" t="s">
        <v>368</v>
      </c>
      <c r="C161" s="147">
        <f>'3'!E17</f>
        <v>0</v>
      </c>
      <c r="D161" s="148"/>
    </row>
    <row r="162" spans="1:4" ht="15">
      <c r="A162" s="142" t="s">
        <v>387</v>
      </c>
      <c r="B162" s="152" t="s">
        <v>370</v>
      </c>
      <c r="C162" s="147">
        <f>'3'!E18</f>
        <v>0</v>
      </c>
      <c r="D162" s="148"/>
    </row>
    <row r="163" spans="1:4" ht="26.25">
      <c r="A163" s="142" t="s">
        <v>388</v>
      </c>
      <c r="B163" s="152" t="s">
        <v>95</v>
      </c>
      <c r="C163" s="147">
        <f>'3'!E19</f>
        <v>0</v>
      </c>
      <c r="D163" s="148"/>
    </row>
    <row r="164" spans="1:4" ht="26.25">
      <c r="A164" s="142" t="s">
        <v>389</v>
      </c>
      <c r="B164" s="152" t="s">
        <v>96</v>
      </c>
      <c r="C164" s="147">
        <f>'3'!E20</f>
        <v>0</v>
      </c>
      <c r="D164" s="148"/>
    </row>
    <row r="165" spans="1:4" ht="26.25">
      <c r="A165" s="142" t="s">
        <v>390</v>
      </c>
      <c r="B165" s="152" t="s">
        <v>97</v>
      </c>
      <c r="C165" s="147">
        <f>'3'!E21</f>
        <v>0</v>
      </c>
      <c r="D165" s="148"/>
    </row>
    <row r="166" spans="1:4" ht="25.5">
      <c r="A166" s="142" t="s">
        <v>391</v>
      </c>
      <c r="B166" s="162" t="s">
        <v>392</v>
      </c>
      <c r="C166" s="147">
        <f>'3'!E26</f>
        <v>0</v>
      </c>
      <c r="D166" s="148"/>
    </row>
    <row r="167" spans="1:4" ht="25.5">
      <c r="A167" s="142" t="s">
        <v>393</v>
      </c>
      <c r="B167" s="162" t="s">
        <v>394</v>
      </c>
      <c r="C167" s="147">
        <f>'3'!E29</f>
        <v>0</v>
      </c>
      <c r="D167" s="148"/>
    </row>
    <row r="168" spans="1:4" ht="26.25">
      <c r="A168" s="142" t="s">
        <v>395</v>
      </c>
      <c r="B168" s="152" t="s">
        <v>396</v>
      </c>
      <c r="C168" s="147">
        <f>'3'!E35</f>
        <v>0</v>
      </c>
      <c r="D168" s="148"/>
    </row>
    <row r="169" spans="1:4" ht="26.25">
      <c r="A169" s="142" t="s">
        <v>397</v>
      </c>
      <c r="B169" s="152" t="s">
        <v>398</v>
      </c>
      <c r="C169" s="147">
        <f>'3'!E38</f>
        <v>0</v>
      </c>
      <c r="D169" s="148"/>
    </row>
    <row r="170" spans="1:4" ht="51.75">
      <c r="A170" s="142" t="s">
        <v>399</v>
      </c>
      <c r="B170" s="158" t="s">
        <v>400</v>
      </c>
      <c r="C170" s="147">
        <f>'4'!D10</f>
        <v>0</v>
      </c>
      <c r="D170" s="148"/>
    </row>
    <row r="171" spans="1:4" ht="12.75" customHeight="1">
      <c r="A171" s="142" t="s">
        <v>401</v>
      </c>
      <c r="B171" s="149" t="s">
        <v>288</v>
      </c>
      <c r="C171" s="147">
        <f>'4'!D11</f>
        <v>0</v>
      </c>
      <c r="D171" s="148"/>
    </row>
    <row r="172" spans="1:4" ht="15">
      <c r="A172" s="142" t="s">
        <v>402</v>
      </c>
      <c r="B172" s="149" t="s">
        <v>290</v>
      </c>
      <c r="C172" s="147">
        <f>SUM('4'!D12:D31)</f>
        <v>0</v>
      </c>
      <c r="D172" s="148"/>
    </row>
    <row r="173" spans="1:4" ht="26.25">
      <c r="A173" s="142" t="s">
        <v>403</v>
      </c>
      <c r="B173" s="151" t="s">
        <v>404</v>
      </c>
      <c r="C173" s="147">
        <f>'4'!E10</f>
        <v>0</v>
      </c>
      <c r="D173" s="148"/>
    </row>
    <row r="174" spans="1:4" ht="15">
      <c r="A174" s="142" t="s">
        <v>405</v>
      </c>
      <c r="B174" s="149" t="s">
        <v>288</v>
      </c>
      <c r="C174" s="147">
        <f>'4'!E11</f>
        <v>0</v>
      </c>
      <c r="D174" s="148"/>
    </row>
    <row r="175" spans="1:4" ht="15">
      <c r="A175" s="142" t="s">
        <v>406</v>
      </c>
      <c r="B175" s="149" t="s">
        <v>290</v>
      </c>
      <c r="C175" s="147">
        <f>SUM('4'!E12:E31)</f>
        <v>0</v>
      </c>
      <c r="D175" s="148"/>
    </row>
    <row r="176" spans="1:4" ht="26.25">
      <c r="A176" s="142" t="s">
        <v>407</v>
      </c>
      <c r="B176" s="151" t="s">
        <v>408</v>
      </c>
      <c r="C176" s="147">
        <f>'4'!F10</f>
        <v>0</v>
      </c>
      <c r="D176" s="148"/>
    </row>
    <row r="177" spans="1:4" ht="15">
      <c r="A177" s="142" t="s">
        <v>409</v>
      </c>
      <c r="B177" s="149" t="s">
        <v>288</v>
      </c>
      <c r="C177" s="147">
        <f>'4'!F11</f>
        <v>0</v>
      </c>
      <c r="D177" s="148"/>
    </row>
    <row r="178" spans="1:4" ht="15">
      <c r="A178" s="142" t="s">
        <v>410</v>
      </c>
      <c r="B178" s="149" t="s">
        <v>290</v>
      </c>
      <c r="C178" s="147">
        <f>SUM('4'!F12:F31)</f>
        <v>0</v>
      </c>
      <c r="D178" s="148"/>
    </row>
    <row r="179" spans="1:4" ht="26.25">
      <c r="A179" s="142" t="s">
        <v>411</v>
      </c>
      <c r="B179" s="151" t="s">
        <v>412</v>
      </c>
      <c r="C179" s="147">
        <f>'4'!G10</f>
        <v>0</v>
      </c>
      <c r="D179" s="148"/>
    </row>
    <row r="180" spans="1:4" ht="15">
      <c r="A180" s="142" t="s">
        <v>413</v>
      </c>
      <c r="B180" s="149" t="s">
        <v>288</v>
      </c>
      <c r="C180" s="147">
        <f>'4'!G11</f>
        <v>0</v>
      </c>
      <c r="D180" s="148"/>
    </row>
    <row r="181" spans="1:4" ht="15">
      <c r="A181" s="142" t="s">
        <v>414</v>
      </c>
      <c r="B181" s="149" t="s">
        <v>290</v>
      </c>
      <c r="C181" s="147">
        <f>SUM('4'!G12:G31)</f>
        <v>0</v>
      </c>
      <c r="D181" s="148"/>
    </row>
    <row r="182" spans="1:4" ht="38.25" customHeight="1">
      <c r="A182" s="142" t="s">
        <v>415</v>
      </c>
      <c r="B182" s="151" t="s">
        <v>416</v>
      </c>
      <c r="C182" s="147">
        <f>'4'!H10</f>
        <v>0</v>
      </c>
      <c r="D182" s="148"/>
    </row>
    <row r="183" spans="1:4" ht="15">
      <c r="A183" s="142" t="s">
        <v>417</v>
      </c>
      <c r="B183" s="149" t="s">
        <v>288</v>
      </c>
      <c r="C183" s="147">
        <f>'4'!H11</f>
        <v>0</v>
      </c>
      <c r="D183" s="148"/>
    </row>
    <row r="184" spans="1:4" ht="15">
      <c r="A184" s="142" t="s">
        <v>418</v>
      </c>
      <c r="B184" s="149" t="s">
        <v>290</v>
      </c>
      <c r="C184" s="147">
        <f>SUM('4'!H12:H31)</f>
        <v>0</v>
      </c>
      <c r="D184" s="148"/>
    </row>
    <row r="185" spans="1:4" ht="39">
      <c r="A185" s="142" t="s">
        <v>419</v>
      </c>
      <c r="B185" s="151" t="s">
        <v>420</v>
      </c>
      <c r="C185" s="147">
        <f>'4'!I10</f>
        <v>0</v>
      </c>
      <c r="D185" s="148"/>
    </row>
    <row r="186" spans="1:4" ht="15">
      <c r="A186" s="142" t="s">
        <v>421</v>
      </c>
      <c r="B186" s="149" t="s">
        <v>288</v>
      </c>
      <c r="C186" s="147">
        <f>'4'!I11</f>
        <v>0</v>
      </c>
      <c r="D186" s="148"/>
    </row>
    <row r="187" spans="1:4" ht="15">
      <c r="A187" s="142" t="s">
        <v>422</v>
      </c>
      <c r="B187" s="149" t="s">
        <v>290</v>
      </c>
      <c r="C187" s="147">
        <f>SUM('4'!I12:I31)</f>
        <v>0</v>
      </c>
      <c r="D187" s="148"/>
    </row>
    <row r="188" spans="1:4" ht="39">
      <c r="A188" s="142" t="s">
        <v>423</v>
      </c>
      <c r="B188" s="151" t="s">
        <v>424</v>
      </c>
      <c r="C188" s="147">
        <f>'4'!J10</f>
        <v>0</v>
      </c>
      <c r="D188" s="148"/>
    </row>
    <row r="189" spans="1:4" ht="15">
      <c r="A189" s="142" t="s">
        <v>425</v>
      </c>
      <c r="B189" s="149" t="s">
        <v>288</v>
      </c>
      <c r="C189" s="147">
        <f>'4'!J11</f>
        <v>0</v>
      </c>
      <c r="D189" s="148"/>
    </row>
    <row r="190" spans="1:4" ht="15">
      <c r="A190" s="142" t="s">
        <v>426</v>
      </c>
      <c r="B190" s="149" t="s">
        <v>290</v>
      </c>
      <c r="C190" s="147">
        <f>SUM('4'!J12:J31)</f>
        <v>0</v>
      </c>
      <c r="D190" s="148"/>
    </row>
    <row r="191" spans="1:4" ht="39">
      <c r="A191" s="142" t="s">
        <v>427</v>
      </c>
      <c r="B191" s="151" t="s">
        <v>428</v>
      </c>
      <c r="C191" s="147">
        <f>'4'!K10</f>
        <v>0</v>
      </c>
      <c r="D191" s="148"/>
    </row>
    <row r="192" spans="1:4" ht="15">
      <c r="A192" s="142" t="s">
        <v>429</v>
      </c>
      <c r="B192" s="149" t="s">
        <v>288</v>
      </c>
      <c r="C192" s="147">
        <f>'4'!K11</f>
        <v>0</v>
      </c>
      <c r="D192" s="148"/>
    </row>
    <row r="193" spans="1:4" ht="15">
      <c r="A193" s="142" t="s">
        <v>430</v>
      </c>
      <c r="B193" s="149" t="s">
        <v>290</v>
      </c>
      <c r="C193" s="147">
        <f>SUM('4'!K12:K31)</f>
        <v>0</v>
      </c>
      <c r="D193" s="148"/>
    </row>
    <row r="194" spans="1:4" ht="39">
      <c r="A194" s="142" t="s">
        <v>431</v>
      </c>
      <c r="B194" s="151" t="s">
        <v>432</v>
      </c>
      <c r="C194" s="147">
        <f>'4'!L10</f>
        <v>0</v>
      </c>
      <c r="D194" s="148"/>
    </row>
    <row r="195" spans="1:4" ht="15">
      <c r="A195" s="142" t="s">
        <v>433</v>
      </c>
      <c r="B195" s="149" t="s">
        <v>288</v>
      </c>
      <c r="C195" s="147">
        <f>'4'!L11</f>
        <v>0</v>
      </c>
      <c r="D195" s="148"/>
    </row>
    <row r="196" spans="1:4" ht="13.5" customHeight="1">
      <c r="A196" s="142" t="s">
        <v>434</v>
      </c>
      <c r="B196" s="149" t="s">
        <v>290</v>
      </c>
      <c r="C196" s="147">
        <f>SUM('4'!L12:L31)</f>
        <v>0</v>
      </c>
      <c r="D196" s="148"/>
    </row>
    <row r="197" spans="1:4" ht="39">
      <c r="A197" s="142" t="s">
        <v>435</v>
      </c>
      <c r="B197" s="151" t="s">
        <v>436</v>
      </c>
      <c r="C197" s="147">
        <f>'4'!M10</f>
        <v>0</v>
      </c>
      <c r="D197" s="148"/>
    </row>
    <row r="198" spans="1:4" ht="15">
      <c r="A198" s="142" t="s">
        <v>437</v>
      </c>
      <c r="B198" s="149" t="s">
        <v>288</v>
      </c>
      <c r="C198" s="147">
        <f>'4'!M11</f>
        <v>0</v>
      </c>
      <c r="D198" s="148"/>
    </row>
    <row r="199" spans="1:4" ht="15">
      <c r="A199" s="142" t="s">
        <v>438</v>
      </c>
      <c r="B199" s="149" t="s">
        <v>290</v>
      </c>
      <c r="C199" s="147">
        <f>SUM('4'!M12:M31)</f>
        <v>0</v>
      </c>
      <c r="D199" s="148"/>
    </row>
    <row r="200" spans="1:4" ht="39">
      <c r="A200" s="142" t="s">
        <v>439</v>
      </c>
      <c r="B200" s="151" t="s">
        <v>440</v>
      </c>
      <c r="C200" s="147">
        <f>'4'!N10</f>
        <v>0</v>
      </c>
      <c r="D200" s="148"/>
    </row>
    <row r="201" spans="1:4" ht="15">
      <c r="A201" s="142" t="s">
        <v>441</v>
      </c>
      <c r="B201" s="149" t="s">
        <v>288</v>
      </c>
      <c r="C201" s="147">
        <f>'4'!N11</f>
        <v>0</v>
      </c>
      <c r="D201" s="148"/>
    </row>
    <row r="202" spans="1:4" ht="15">
      <c r="A202" s="142" t="s">
        <v>442</v>
      </c>
      <c r="B202" s="149" t="s">
        <v>290</v>
      </c>
      <c r="C202" s="147">
        <f>SUM('4'!N12:N31)</f>
        <v>0</v>
      </c>
      <c r="D202" s="148"/>
    </row>
    <row r="203" spans="1:4" ht="26.25">
      <c r="A203" s="142" t="s">
        <v>443</v>
      </c>
      <c r="B203" s="151" t="s">
        <v>444</v>
      </c>
      <c r="C203" s="147">
        <f>'4'!O10</f>
        <v>0</v>
      </c>
      <c r="D203" s="148"/>
    </row>
    <row r="204" spans="1:4" ht="15">
      <c r="A204" s="142" t="s">
        <v>445</v>
      </c>
      <c r="B204" s="149" t="s">
        <v>288</v>
      </c>
      <c r="C204" s="147">
        <f>'4'!O11</f>
        <v>0</v>
      </c>
      <c r="D204" s="148"/>
    </row>
    <row r="205" spans="1:4" ht="15">
      <c r="A205" s="142" t="s">
        <v>446</v>
      </c>
      <c r="B205" s="149" t="s">
        <v>290</v>
      </c>
      <c r="C205" s="147">
        <f>SUM('4'!O12:O31)</f>
        <v>0</v>
      </c>
      <c r="D205" s="148"/>
    </row>
    <row r="206" spans="1:4" ht="26.25">
      <c r="A206" s="142" t="s">
        <v>447</v>
      </c>
      <c r="B206" s="151" t="s">
        <v>448</v>
      </c>
      <c r="C206" s="147">
        <f>'4'!P10</f>
        <v>0</v>
      </c>
      <c r="D206" s="148"/>
    </row>
    <row r="207" spans="1:4" ht="15">
      <c r="A207" s="142" t="s">
        <v>449</v>
      </c>
      <c r="B207" s="149" t="s">
        <v>288</v>
      </c>
      <c r="C207" s="147">
        <f>'4'!P11</f>
        <v>0</v>
      </c>
      <c r="D207" s="148"/>
    </row>
    <row r="208" spans="1:4" ht="15">
      <c r="A208" s="142" t="s">
        <v>450</v>
      </c>
      <c r="B208" s="149" t="s">
        <v>290</v>
      </c>
      <c r="C208" s="147">
        <f>SUM('4'!P12:P31)</f>
        <v>0</v>
      </c>
      <c r="D208" s="148"/>
    </row>
    <row r="209" spans="1:4" ht="51.75">
      <c r="A209" s="142" t="s">
        <v>451</v>
      </c>
      <c r="B209" s="158" t="s">
        <v>452</v>
      </c>
      <c r="C209" s="147">
        <f>'5'!D10</f>
        <v>0</v>
      </c>
      <c r="D209" s="148"/>
    </row>
    <row r="210" spans="1:4" ht="15">
      <c r="A210" s="142" t="s">
        <v>453</v>
      </c>
      <c r="B210" s="149" t="s">
        <v>288</v>
      </c>
      <c r="C210" s="147">
        <f>'5'!D11</f>
        <v>0</v>
      </c>
      <c r="D210" s="148"/>
    </row>
    <row r="211" spans="1:4" ht="15">
      <c r="A211" s="142" t="s">
        <v>454</v>
      </c>
      <c r="B211" s="149" t="s">
        <v>290</v>
      </c>
      <c r="C211" s="147">
        <f>SUM('5'!D12:D31)</f>
        <v>0</v>
      </c>
      <c r="D211" s="148"/>
    </row>
    <row r="212" spans="1:4" ht="26.25">
      <c r="A212" s="142" t="s">
        <v>455</v>
      </c>
      <c r="B212" s="151" t="s">
        <v>456</v>
      </c>
      <c r="C212" s="147">
        <f>'5'!E10</f>
        <v>0</v>
      </c>
      <c r="D212" s="148"/>
    </row>
    <row r="213" spans="1:4" ht="15">
      <c r="A213" s="142" t="s">
        <v>457</v>
      </c>
      <c r="B213" s="149" t="s">
        <v>288</v>
      </c>
      <c r="C213" s="147">
        <f>'5'!E11</f>
        <v>0</v>
      </c>
      <c r="D213" s="148"/>
    </row>
    <row r="214" spans="1:4" ht="15">
      <c r="A214" s="142" t="s">
        <v>458</v>
      </c>
      <c r="B214" s="149" t="s">
        <v>290</v>
      </c>
      <c r="C214" s="147">
        <f>SUM('5'!E12:E31)</f>
        <v>0</v>
      </c>
      <c r="D214" s="148"/>
    </row>
    <row r="215" spans="1:4" ht="30.75" customHeight="1">
      <c r="A215" s="142" t="s">
        <v>459</v>
      </c>
      <c r="B215" s="151" t="s">
        <v>460</v>
      </c>
      <c r="C215" s="147">
        <f>'5'!F10</f>
        <v>0</v>
      </c>
      <c r="D215" s="148"/>
    </row>
    <row r="216" spans="1:4" ht="15">
      <c r="A216" s="142" t="s">
        <v>461</v>
      </c>
      <c r="B216" s="149" t="s">
        <v>288</v>
      </c>
      <c r="C216" s="147">
        <f>'5'!F11</f>
        <v>0</v>
      </c>
      <c r="D216" s="148"/>
    </row>
    <row r="217" spans="1:4" ht="15">
      <c r="A217" s="142" t="s">
        <v>462</v>
      </c>
      <c r="B217" s="149" t="s">
        <v>290</v>
      </c>
      <c r="C217" s="147">
        <f>SUM('5'!F12:F31)</f>
        <v>0</v>
      </c>
      <c r="D217" s="148"/>
    </row>
    <row r="218" spans="1:4" ht="39">
      <c r="A218" s="142" t="s">
        <v>463</v>
      </c>
      <c r="B218" s="151" t="s">
        <v>464</v>
      </c>
      <c r="C218" s="147">
        <f>'5'!G10</f>
        <v>0</v>
      </c>
      <c r="D218" s="148"/>
    </row>
    <row r="219" spans="1:4" ht="15">
      <c r="A219" s="142" t="s">
        <v>465</v>
      </c>
      <c r="B219" s="149" t="s">
        <v>288</v>
      </c>
      <c r="C219" s="147">
        <f>'5'!G11</f>
        <v>0</v>
      </c>
      <c r="D219" s="148"/>
    </row>
    <row r="220" spans="1:4" ht="13.5" customHeight="1">
      <c r="A220" s="142" t="s">
        <v>466</v>
      </c>
      <c r="B220" s="149" t="s">
        <v>290</v>
      </c>
      <c r="C220" s="147">
        <f>SUM('5'!G12:G31)</f>
        <v>0</v>
      </c>
      <c r="D220" s="148"/>
    </row>
    <row r="221" spans="1:4" ht="39">
      <c r="A221" s="142" t="s">
        <v>467</v>
      </c>
      <c r="B221" s="151" t="s">
        <v>468</v>
      </c>
      <c r="C221" s="147">
        <f>'5'!H10</f>
        <v>0</v>
      </c>
      <c r="D221" s="148"/>
    </row>
    <row r="222" spans="1:4" ht="15">
      <c r="A222" s="142" t="s">
        <v>469</v>
      </c>
      <c r="B222" s="149" t="s">
        <v>288</v>
      </c>
      <c r="C222" s="147">
        <f>'5'!H11</f>
        <v>0</v>
      </c>
      <c r="D222" s="148"/>
    </row>
    <row r="223" spans="1:4" ht="15">
      <c r="A223" s="142" t="s">
        <v>470</v>
      </c>
      <c r="B223" s="149" t="s">
        <v>290</v>
      </c>
      <c r="C223" s="147">
        <f>SUM('5'!H12:H31)</f>
        <v>0</v>
      </c>
      <c r="D223" s="148"/>
    </row>
    <row r="224" spans="1:4" ht="51.75">
      <c r="A224" s="142" t="s">
        <v>471</v>
      </c>
      <c r="B224" s="151" t="s">
        <v>472</v>
      </c>
      <c r="C224" s="147">
        <f>'5'!I10</f>
        <v>0</v>
      </c>
      <c r="D224" s="148"/>
    </row>
    <row r="225" spans="1:4" ht="15">
      <c r="A225" s="142" t="s">
        <v>473</v>
      </c>
      <c r="B225" s="149" t="s">
        <v>288</v>
      </c>
      <c r="C225" s="147">
        <f>'5'!I11</f>
        <v>0</v>
      </c>
      <c r="D225" s="148"/>
    </row>
    <row r="226" spans="1:4" ht="15">
      <c r="A226" s="142" t="s">
        <v>474</v>
      </c>
      <c r="B226" s="149" t="s">
        <v>290</v>
      </c>
      <c r="C226" s="147">
        <f>SUM('5'!I12:I31)</f>
        <v>0</v>
      </c>
      <c r="D226" s="148"/>
    </row>
    <row r="227" spans="1:4" ht="51.75">
      <c r="A227" s="142" t="s">
        <v>475</v>
      </c>
      <c r="B227" s="151" t="s">
        <v>476</v>
      </c>
      <c r="C227" s="147">
        <f>'5'!J10</f>
        <v>0</v>
      </c>
      <c r="D227" s="148"/>
    </row>
    <row r="228" spans="1:4" ht="15">
      <c r="A228" s="142" t="s">
        <v>477</v>
      </c>
      <c r="B228" s="149" t="s">
        <v>288</v>
      </c>
      <c r="C228" s="147">
        <f>'5'!J11</f>
        <v>0</v>
      </c>
      <c r="D228" s="148"/>
    </row>
    <row r="229" spans="1:4" ht="15">
      <c r="A229" s="142" t="s">
        <v>478</v>
      </c>
      <c r="B229" s="149" t="s">
        <v>290</v>
      </c>
      <c r="C229" s="147">
        <f>SUM('5'!J12:J31)</f>
        <v>0</v>
      </c>
      <c r="D229" s="148"/>
    </row>
    <row r="230" spans="1:4" ht="51.75">
      <c r="A230" s="142" t="s">
        <v>479</v>
      </c>
      <c r="B230" s="151" t="s">
        <v>480</v>
      </c>
      <c r="C230" s="147">
        <f>'5'!K10</f>
        <v>0</v>
      </c>
      <c r="D230" s="148"/>
    </row>
    <row r="231" spans="1:4" ht="15">
      <c r="A231" s="142" t="s">
        <v>481</v>
      </c>
      <c r="B231" s="149" t="s">
        <v>288</v>
      </c>
      <c r="C231" s="147">
        <f>'5'!K11</f>
        <v>0</v>
      </c>
      <c r="D231" s="148"/>
    </row>
    <row r="232" spans="1:4" ht="15">
      <c r="A232" s="142" t="s">
        <v>482</v>
      </c>
      <c r="B232" s="149" t="s">
        <v>290</v>
      </c>
      <c r="C232" s="147">
        <f>SUM('5'!K12:K31)</f>
        <v>0</v>
      </c>
      <c r="D232" s="148"/>
    </row>
    <row r="233" spans="1:4" ht="51.75">
      <c r="A233" s="142" t="s">
        <v>483</v>
      </c>
      <c r="B233" s="151" t="s">
        <v>484</v>
      </c>
      <c r="C233" s="147">
        <f>'5'!L10</f>
        <v>0</v>
      </c>
      <c r="D233" s="148"/>
    </row>
    <row r="234" spans="1:4" ht="15">
      <c r="A234" s="142" t="s">
        <v>485</v>
      </c>
      <c r="B234" s="149" t="s">
        <v>288</v>
      </c>
      <c r="C234" s="147">
        <f>'5'!L11</f>
        <v>0</v>
      </c>
      <c r="D234" s="148"/>
    </row>
    <row r="235" spans="1:4" ht="15">
      <c r="A235" s="142" t="s">
        <v>486</v>
      </c>
      <c r="B235" s="149" t="s">
        <v>290</v>
      </c>
      <c r="C235" s="147">
        <f>SUM('5'!L12:L31)</f>
        <v>0</v>
      </c>
      <c r="D235" s="148"/>
    </row>
    <row r="236" spans="1:4" ht="51.75">
      <c r="A236" s="142" t="s">
        <v>487</v>
      </c>
      <c r="B236" s="151" t="s">
        <v>488</v>
      </c>
      <c r="C236" s="147">
        <f>'5'!M10</f>
        <v>0</v>
      </c>
      <c r="D236" s="148"/>
    </row>
    <row r="237" spans="1:4" ht="15">
      <c r="A237" s="142" t="s">
        <v>489</v>
      </c>
      <c r="B237" s="149" t="s">
        <v>288</v>
      </c>
      <c r="C237" s="147">
        <f>'5'!M11</f>
        <v>0</v>
      </c>
      <c r="D237" s="148"/>
    </row>
    <row r="238" spans="1:4" ht="15">
      <c r="A238" s="142" t="s">
        <v>490</v>
      </c>
      <c r="B238" s="149" t="s">
        <v>290</v>
      </c>
      <c r="C238" s="147">
        <f>SUM('5'!M12:M31)</f>
        <v>0</v>
      </c>
      <c r="D238" s="148"/>
    </row>
    <row r="239" spans="1:4" ht="39">
      <c r="A239" s="142" t="s">
        <v>491</v>
      </c>
      <c r="B239" s="151" t="s">
        <v>492</v>
      </c>
      <c r="C239" s="147">
        <f>'5'!N10</f>
        <v>0</v>
      </c>
      <c r="D239" s="148"/>
    </row>
    <row r="240" spans="1:4" ht="15">
      <c r="A240" s="142" t="s">
        <v>493</v>
      </c>
      <c r="B240" s="149" t="s">
        <v>288</v>
      </c>
      <c r="C240" s="147">
        <f>'5'!N11</f>
        <v>0</v>
      </c>
      <c r="D240" s="148"/>
    </row>
    <row r="241" spans="1:4" ht="15">
      <c r="A241" s="142" t="s">
        <v>494</v>
      </c>
      <c r="B241" s="149" t="s">
        <v>290</v>
      </c>
      <c r="C241" s="147">
        <f>SUM('5'!N12:N31)</f>
        <v>0</v>
      </c>
      <c r="D241" s="148"/>
    </row>
    <row r="242" spans="1:4" ht="26.25">
      <c r="A242" s="142" t="s">
        <v>495</v>
      </c>
      <c r="B242" s="151" t="s">
        <v>496</v>
      </c>
      <c r="C242" s="147">
        <f>'5'!O10</f>
        <v>0</v>
      </c>
      <c r="D242" s="148"/>
    </row>
    <row r="243" spans="1:4" ht="15">
      <c r="A243" s="142" t="s">
        <v>497</v>
      </c>
      <c r="B243" s="149" t="s">
        <v>288</v>
      </c>
      <c r="C243" s="147">
        <f>'5'!O11</f>
        <v>0</v>
      </c>
      <c r="D243" s="148"/>
    </row>
    <row r="244" spans="1:4" ht="14.25" customHeight="1">
      <c r="A244" s="142" t="s">
        <v>498</v>
      </c>
      <c r="B244" s="149" t="s">
        <v>290</v>
      </c>
      <c r="C244" s="147">
        <f>SUM('5'!O12:O31)</f>
        <v>0</v>
      </c>
      <c r="D244" s="148"/>
    </row>
    <row r="245" spans="1:4" ht="26.25">
      <c r="A245" s="142" t="s">
        <v>499</v>
      </c>
      <c r="B245" s="151" t="s">
        <v>500</v>
      </c>
      <c r="C245" s="147">
        <f>'5'!P10</f>
        <v>0</v>
      </c>
      <c r="D245" s="148"/>
    </row>
    <row r="246" spans="1:4" ht="15">
      <c r="A246" s="142" t="s">
        <v>501</v>
      </c>
      <c r="B246" s="149" t="s">
        <v>288</v>
      </c>
      <c r="C246" s="147">
        <f>'5'!P11</f>
        <v>0</v>
      </c>
      <c r="D246" s="148"/>
    </row>
    <row r="247" spans="1:4" ht="15">
      <c r="A247" s="142" t="s">
        <v>502</v>
      </c>
      <c r="B247" s="149" t="s">
        <v>290</v>
      </c>
      <c r="C247" s="147">
        <f>SUM('5'!P12:P31)</f>
        <v>0</v>
      </c>
      <c r="D247" s="148"/>
    </row>
    <row r="248" spans="1:4" ht="39">
      <c r="A248" s="142" t="s">
        <v>503</v>
      </c>
      <c r="B248" s="158" t="s">
        <v>504</v>
      </c>
      <c r="C248" s="147">
        <f>'6'!D10</f>
        <v>0</v>
      </c>
      <c r="D248" s="148"/>
    </row>
    <row r="249" spans="1:4" ht="15">
      <c r="A249" s="142" t="s">
        <v>505</v>
      </c>
      <c r="B249" s="149" t="s">
        <v>288</v>
      </c>
      <c r="C249" s="147">
        <f>'6'!D11</f>
        <v>0</v>
      </c>
      <c r="D249" s="148"/>
    </row>
    <row r="250" spans="1:4" ht="15">
      <c r="A250" s="142" t="s">
        <v>506</v>
      </c>
      <c r="B250" s="149" t="s">
        <v>290</v>
      </c>
      <c r="C250" s="147">
        <f>SUM('6'!D12:D31)</f>
        <v>0</v>
      </c>
      <c r="D250" s="148"/>
    </row>
    <row r="251" spans="1:4" ht="26.25">
      <c r="A251" s="142" t="s">
        <v>507</v>
      </c>
      <c r="B251" s="151" t="s">
        <v>508</v>
      </c>
      <c r="C251" s="147">
        <f>'6'!E10</f>
        <v>0</v>
      </c>
      <c r="D251" s="148"/>
    </row>
    <row r="252" spans="1:4" ht="15">
      <c r="A252" s="142" t="s">
        <v>509</v>
      </c>
      <c r="B252" s="149" t="s">
        <v>288</v>
      </c>
      <c r="C252" s="147">
        <f>'6'!E11</f>
        <v>0</v>
      </c>
      <c r="D252" s="148"/>
    </row>
    <row r="253" spans="1:4" ht="15">
      <c r="A253" s="142" t="s">
        <v>510</v>
      </c>
      <c r="B253" s="149" t="s">
        <v>290</v>
      </c>
      <c r="C253" s="147">
        <f>SUM('6'!E12:E31)</f>
        <v>0</v>
      </c>
      <c r="D253" s="148"/>
    </row>
    <row r="254" spans="1:4" ht="26.25">
      <c r="A254" s="142" t="s">
        <v>511</v>
      </c>
      <c r="B254" s="151" t="s">
        <v>512</v>
      </c>
      <c r="C254" s="147">
        <f>'6'!F10</f>
        <v>0</v>
      </c>
      <c r="D254" s="148"/>
    </row>
    <row r="255" spans="1:4" ht="15">
      <c r="A255" s="142" t="s">
        <v>513</v>
      </c>
      <c r="B255" s="149" t="s">
        <v>288</v>
      </c>
      <c r="C255" s="147">
        <f>'6'!F11</f>
        <v>0</v>
      </c>
      <c r="D255" s="148"/>
    </row>
    <row r="256" spans="1:4" ht="15">
      <c r="A256" s="142" t="s">
        <v>514</v>
      </c>
      <c r="B256" s="149" t="s">
        <v>290</v>
      </c>
      <c r="C256" s="147">
        <f>SUM('6'!F12:F31)</f>
        <v>0</v>
      </c>
      <c r="D256" s="148"/>
    </row>
    <row r="257" spans="1:4" ht="26.25">
      <c r="A257" s="142" t="s">
        <v>515</v>
      </c>
      <c r="B257" s="151" t="s">
        <v>516</v>
      </c>
      <c r="C257" s="147">
        <f>'6'!G10</f>
        <v>0</v>
      </c>
      <c r="D257" s="148"/>
    </row>
    <row r="258" spans="1:4" ht="15">
      <c r="A258" s="142" t="s">
        <v>517</v>
      </c>
      <c r="B258" s="149" t="s">
        <v>288</v>
      </c>
      <c r="C258" s="147">
        <f>'6'!G11</f>
        <v>0</v>
      </c>
      <c r="D258" s="148"/>
    </row>
    <row r="259" spans="1:4" ht="15">
      <c r="A259" s="142" t="s">
        <v>518</v>
      </c>
      <c r="B259" s="149" t="s">
        <v>290</v>
      </c>
      <c r="C259" s="147">
        <f>SUM('6'!G12:G31)</f>
        <v>0</v>
      </c>
      <c r="D259" s="148"/>
    </row>
    <row r="260" spans="1:4" ht="26.25">
      <c r="A260" s="142" t="s">
        <v>519</v>
      </c>
      <c r="B260" s="151" t="s">
        <v>520</v>
      </c>
      <c r="C260" s="147">
        <f>'6'!H10</f>
        <v>0</v>
      </c>
      <c r="D260" s="148"/>
    </row>
    <row r="261" spans="1:4" ht="15">
      <c r="A261" s="142" t="s">
        <v>521</v>
      </c>
      <c r="B261" s="149" t="s">
        <v>288</v>
      </c>
      <c r="C261" s="147">
        <f>'6'!H11</f>
        <v>0</v>
      </c>
      <c r="D261" s="148"/>
    </row>
    <row r="262" spans="1:4" ht="15">
      <c r="A262" s="142" t="s">
        <v>522</v>
      </c>
      <c r="B262" s="149" t="s">
        <v>290</v>
      </c>
      <c r="C262" s="147">
        <f>SUM('6'!H12:H31)</f>
        <v>0</v>
      </c>
      <c r="D262" s="148"/>
    </row>
    <row r="263" spans="1:4" ht="26.25">
      <c r="A263" s="142" t="s">
        <v>523</v>
      </c>
      <c r="B263" s="151" t="s">
        <v>524</v>
      </c>
      <c r="C263" s="147">
        <f>'6'!I10</f>
        <v>0</v>
      </c>
      <c r="D263" s="148"/>
    </row>
    <row r="264" spans="1:4" ht="15">
      <c r="A264" s="142" t="s">
        <v>525</v>
      </c>
      <c r="B264" s="149" t="s">
        <v>288</v>
      </c>
      <c r="C264" s="147">
        <f>'6'!I11</f>
        <v>0</v>
      </c>
      <c r="D264" s="148"/>
    </row>
    <row r="265" spans="1:4" ht="15">
      <c r="A265" s="142" t="s">
        <v>526</v>
      </c>
      <c r="B265" s="149" t="s">
        <v>290</v>
      </c>
      <c r="C265" s="147">
        <f>SUM('6'!I12:I31)</f>
        <v>0</v>
      </c>
      <c r="D265" s="148"/>
    </row>
    <row r="266" spans="1:4" ht="26.25">
      <c r="A266" s="142" t="s">
        <v>527</v>
      </c>
      <c r="B266" s="151" t="s">
        <v>528</v>
      </c>
      <c r="C266" s="147">
        <f>'6'!J10</f>
        <v>0</v>
      </c>
      <c r="D266" s="148"/>
    </row>
    <row r="267" spans="1:4" ht="15">
      <c r="A267" s="142" t="s">
        <v>529</v>
      </c>
      <c r="B267" s="149" t="s">
        <v>288</v>
      </c>
      <c r="C267" s="147">
        <f>'6'!J11</f>
        <v>0</v>
      </c>
      <c r="D267" s="148"/>
    </row>
    <row r="268" spans="1:4" ht="13.5" customHeight="1">
      <c r="A268" s="142" t="s">
        <v>530</v>
      </c>
      <c r="B268" s="149" t="s">
        <v>290</v>
      </c>
      <c r="C268" s="147">
        <f>SUM('6'!J12:J31)</f>
        <v>0</v>
      </c>
      <c r="D268" s="148"/>
    </row>
    <row r="269" spans="1:4" ht="26.25">
      <c r="A269" s="142" t="s">
        <v>531</v>
      </c>
      <c r="B269" s="151" t="s">
        <v>532</v>
      </c>
      <c r="C269" s="147">
        <f>'6'!K10</f>
        <v>0</v>
      </c>
      <c r="D269" s="148"/>
    </row>
    <row r="270" spans="1:4" ht="15">
      <c r="A270" s="142" t="s">
        <v>533</v>
      </c>
      <c r="B270" s="149" t="s">
        <v>288</v>
      </c>
      <c r="C270" s="147">
        <f>'6'!K11</f>
        <v>0</v>
      </c>
      <c r="D270" s="148"/>
    </row>
    <row r="271" spans="1:4" ht="15">
      <c r="A271" s="142" t="s">
        <v>534</v>
      </c>
      <c r="B271" s="149" t="s">
        <v>290</v>
      </c>
      <c r="C271" s="147">
        <f>SUM('6'!K12:K31)</f>
        <v>0</v>
      </c>
      <c r="D271" s="148"/>
    </row>
    <row r="272" spans="1:4" ht="39">
      <c r="A272" s="142" t="s">
        <v>535</v>
      </c>
      <c r="B272" s="151" t="s">
        <v>536</v>
      </c>
      <c r="C272" s="147">
        <f>'6'!L10</f>
        <v>0</v>
      </c>
      <c r="D272" s="148"/>
    </row>
    <row r="273" spans="1:4" ht="15">
      <c r="A273" s="142" t="s">
        <v>537</v>
      </c>
      <c r="B273" s="149" t="s">
        <v>288</v>
      </c>
      <c r="C273" s="147">
        <f>'6'!L11</f>
        <v>0</v>
      </c>
      <c r="D273" s="148"/>
    </row>
    <row r="274" spans="1:4" ht="15">
      <c r="A274" s="142" t="s">
        <v>538</v>
      </c>
      <c r="B274" s="149" t="s">
        <v>290</v>
      </c>
      <c r="C274" s="147">
        <f>SUM('6'!L12:L31)</f>
        <v>0</v>
      </c>
      <c r="D274" s="148"/>
    </row>
    <row r="275" spans="1:4" ht="39">
      <c r="A275" s="142" t="s">
        <v>539</v>
      </c>
      <c r="B275" s="151" t="s">
        <v>540</v>
      </c>
      <c r="C275" s="147">
        <f>'6'!M10</f>
        <v>0</v>
      </c>
      <c r="D275" s="148"/>
    </row>
    <row r="276" spans="1:4" ht="15">
      <c r="A276" s="142" t="s">
        <v>541</v>
      </c>
      <c r="B276" s="149" t="s">
        <v>288</v>
      </c>
      <c r="C276" s="147">
        <f>'6'!M11</f>
        <v>0</v>
      </c>
      <c r="D276" s="148"/>
    </row>
    <row r="277" spans="1:4" ht="15">
      <c r="A277" s="142" t="s">
        <v>542</v>
      </c>
      <c r="B277" s="149" t="s">
        <v>290</v>
      </c>
      <c r="C277" s="147">
        <f>SUM('6'!M12:M31)</f>
        <v>0</v>
      </c>
      <c r="D277" s="148"/>
    </row>
    <row r="278" spans="1:4" ht="26.25">
      <c r="A278" s="142" t="s">
        <v>543</v>
      </c>
      <c r="B278" s="151" t="s">
        <v>544</v>
      </c>
      <c r="C278" s="147">
        <f>'6'!N10</f>
        <v>0</v>
      </c>
      <c r="D278" s="148"/>
    </row>
    <row r="279" spans="1:4" ht="15">
      <c r="A279" s="142" t="s">
        <v>545</v>
      </c>
      <c r="B279" s="149" t="s">
        <v>288</v>
      </c>
      <c r="C279" s="147">
        <f>'6'!N11</f>
        <v>0</v>
      </c>
      <c r="D279" s="148"/>
    </row>
    <row r="280" spans="1:4" ht="15">
      <c r="A280" s="142" t="s">
        <v>546</v>
      </c>
      <c r="B280" s="149" t="s">
        <v>290</v>
      </c>
      <c r="C280" s="147">
        <f>SUM('6'!N12:N31)</f>
        <v>0</v>
      </c>
      <c r="D280" s="148"/>
    </row>
    <row r="281" spans="1:4" ht="26.25">
      <c r="A281" s="142" t="s">
        <v>547</v>
      </c>
      <c r="B281" s="151" t="s">
        <v>548</v>
      </c>
      <c r="C281" s="147">
        <f>'6'!O10</f>
        <v>0</v>
      </c>
      <c r="D281" s="148"/>
    </row>
    <row r="282" spans="1:4" ht="15">
      <c r="A282" s="142" t="s">
        <v>549</v>
      </c>
      <c r="B282" s="149" t="s">
        <v>288</v>
      </c>
      <c r="C282" s="147">
        <f>'6'!O11</f>
        <v>0</v>
      </c>
      <c r="D282" s="148"/>
    </row>
    <row r="283" spans="1:4" ht="15">
      <c r="A283" s="142" t="s">
        <v>550</v>
      </c>
      <c r="B283" s="149" t="s">
        <v>290</v>
      </c>
      <c r="C283" s="147">
        <f>SUM('6'!O12:O31)</f>
        <v>0</v>
      </c>
      <c r="D283" s="148"/>
    </row>
    <row r="284" spans="1:4" ht="15">
      <c r="A284" s="142"/>
      <c r="B284" s="163"/>
      <c r="C284" s="147"/>
      <c r="D284" s="148"/>
    </row>
    <row r="285" spans="1:4" ht="15">
      <c r="A285" s="142"/>
      <c r="B285" s="163"/>
      <c r="C285" s="147"/>
      <c r="D285" s="148"/>
    </row>
    <row r="286" spans="1:4" ht="15">
      <c r="A286" s="142"/>
      <c r="B286" s="163"/>
      <c r="C286" s="147"/>
      <c r="D286" s="148"/>
    </row>
    <row r="287" spans="1:4" ht="15">
      <c r="A287" s="142"/>
      <c r="B287" s="163"/>
      <c r="C287" s="147"/>
      <c r="D287" s="148"/>
    </row>
    <row r="288" spans="1:4" ht="15">
      <c r="A288" s="142"/>
      <c r="B288" s="163"/>
      <c r="C288" s="147"/>
      <c r="D288" s="148"/>
    </row>
    <row r="289" spans="1:4" ht="15">
      <c r="A289" s="142"/>
      <c r="B289" s="163"/>
      <c r="C289" s="147"/>
      <c r="D289" s="148"/>
    </row>
    <row r="290" spans="1:4" ht="15">
      <c r="A290" s="142"/>
      <c r="B290" s="163"/>
      <c r="C290" s="147"/>
      <c r="D290" s="148"/>
    </row>
    <row r="291" spans="1:4" ht="15">
      <c r="A291" s="142"/>
      <c r="B291" s="163"/>
      <c r="C291" s="147"/>
      <c r="D291" s="148"/>
    </row>
    <row r="292" spans="1:4" ht="15">
      <c r="A292" s="142"/>
      <c r="B292" s="163"/>
      <c r="C292" s="147"/>
      <c r="D292" s="148"/>
    </row>
    <row r="293" spans="1:4" ht="27.75" customHeight="1">
      <c r="A293" s="142"/>
      <c r="B293" s="163"/>
      <c r="C293" s="147"/>
      <c r="D293" s="148"/>
    </row>
    <row r="294" spans="1:4" ht="15">
      <c r="A294" s="142"/>
      <c r="B294" s="163"/>
      <c r="C294" s="147"/>
      <c r="D294" s="148"/>
    </row>
    <row r="295" spans="1:4" ht="15">
      <c r="A295" s="142"/>
      <c r="B295" s="163"/>
      <c r="C295" s="147"/>
      <c r="D295" s="148"/>
    </row>
    <row r="296" spans="1:4" ht="15">
      <c r="A296" s="142"/>
      <c r="B296" s="163"/>
      <c r="C296" s="147"/>
      <c r="D296" s="148"/>
    </row>
    <row r="297" spans="1:4" ht="15">
      <c r="A297" s="142"/>
      <c r="B297" s="163"/>
      <c r="C297" s="147"/>
      <c r="D297" s="148"/>
    </row>
    <row r="298" spans="1:4" ht="15">
      <c r="A298" s="142"/>
      <c r="B298" s="163"/>
      <c r="C298" s="147"/>
      <c r="D298" s="148"/>
    </row>
    <row r="299" spans="1:4" ht="15">
      <c r="A299" s="142"/>
      <c r="B299" s="163"/>
      <c r="C299" s="147"/>
      <c r="D299" s="148"/>
    </row>
    <row r="300" spans="1:4" ht="15">
      <c r="A300" s="142"/>
      <c r="B300" s="163"/>
      <c r="C300" s="147"/>
      <c r="D300" s="148"/>
    </row>
    <row r="301" spans="1:4" ht="15">
      <c r="A301" s="142"/>
      <c r="B301" s="163"/>
      <c r="C301" s="147"/>
      <c r="D301" s="148"/>
    </row>
    <row r="302" spans="1:4" ht="15">
      <c r="A302" s="142"/>
      <c r="B302" s="163"/>
      <c r="C302" s="147"/>
      <c r="D302" s="148"/>
    </row>
    <row r="303" spans="1:4" ht="15">
      <c r="A303" s="142"/>
      <c r="B303" s="151"/>
      <c r="C303" s="147"/>
      <c r="D303" s="148"/>
    </row>
    <row r="304" spans="1:4" ht="15">
      <c r="A304" s="142"/>
      <c r="B304" s="163"/>
      <c r="C304" s="147"/>
      <c r="D304" s="148"/>
    </row>
    <row r="305" spans="1:4" ht="15">
      <c r="A305" s="142"/>
      <c r="B305" s="163"/>
      <c r="C305" s="147"/>
      <c r="D305" s="148"/>
    </row>
    <row r="306" spans="1:4" ht="15">
      <c r="A306" s="142"/>
      <c r="B306" s="163"/>
      <c r="C306" s="147"/>
      <c r="D306" s="148"/>
    </row>
    <row r="307" spans="1:4" ht="15">
      <c r="A307" s="142"/>
      <c r="B307" s="163"/>
      <c r="C307" s="147"/>
      <c r="D307" s="148"/>
    </row>
    <row r="308" spans="1:4" ht="15">
      <c r="A308" s="142"/>
      <c r="B308" s="163"/>
      <c r="C308" s="147"/>
      <c r="D308" s="148"/>
    </row>
    <row r="309" spans="1:4" ht="15">
      <c r="A309" s="142"/>
      <c r="B309" s="163"/>
      <c r="C309" s="147"/>
      <c r="D309" s="148"/>
    </row>
    <row r="310" spans="1:4" ht="15">
      <c r="A310" s="142"/>
      <c r="B310" s="163"/>
      <c r="C310" s="147"/>
      <c r="D310" s="148"/>
    </row>
    <row r="311" spans="1:4" ht="15">
      <c r="A311" s="142"/>
      <c r="B311" s="163"/>
      <c r="C311" s="147"/>
      <c r="D311" s="148"/>
    </row>
    <row r="312" spans="1:4" ht="15">
      <c r="A312" s="142"/>
      <c r="B312" s="163"/>
      <c r="C312" s="147"/>
      <c r="D312" s="148"/>
    </row>
    <row r="313" spans="1:4" ht="15">
      <c r="A313" s="142"/>
      <c r="B313" s="163"/>
      <c r="C313" s="147"/>
      <c r="D313" s="148"/>
    </row>
    <row r="314" spans="1:4" ht="15">
      <c r="A314" s="142"/>
      <c r="B314" s="163"/>
      <c r="C314" s="147"/>
      <c r="D314" s="148"/>
    </row>
    <row r="315" spans="1:4" ht="15">
      <c r="A315" s="142"/>
      <c r="B315" s="163"/>
      <c r="C315" s="147"/>
      <c r="D315" s="148"/>
    </row>
    <row r="316" spans="1:4" ht="15">
      <c r="A316" s="142"/>
      <c r="B316" s="163"/>
      <c r="C316" s="147"/>
      <c r="D316" s="148"/>
    </row>
    <row r="317" spans="1:4" ht="15">
      <c r="A317" s="142"/>
      <c r="B317" s="163"/>
      <c r="C317" s="147"/>
      <c r="D317" s="148"/>
    </row>
    <row r="318" spans="1:4" ht="15">
      <c r="A318" s="142"/>
      <c r="B318" s="163"/>
      <c r="C318" s="147"/>
      <c r="D318" s="148"/>
    </row>
    <row r="319" spans="1:4" ht="27.75" customHeight="1">
      <c r="A319" s="142"/>
      <c r="B319" s="164"/>
      <c r="C319" s="147"/>
      <c r="D319" s="148"/>
    </row>
    <row r="320" spans="1:4" ht="15">
      <c r="A320" s="142"/>
      <c r="B320" s="163"/>
      <c r="C320" s="147"/>
      <c r="D320" s="148"/>
    </row>
    <row r="321" spans="1:4" ht="15">
      <c r="A321" s="142"/>
      <c r="B321" s="163"/>
      <c r="C321" s="147"/>
      <c r="D321" s="148"/>
    </row>
    <row r="322" spans="1:4" ht="15">
      <c r="A322" s="142"/>
      <c r="B322" s="163"/>
      <c r="C322" s="147"/>
      <c r="D322" s="148"/>
    </row>
    <row r="323" spans="1:4" ht="15">
      <c r="A323" s="142"/>
      <c r="B323" s="163"/>
      <c r="C323" s="147"/>
      <c r="D323" s="148"/>
    </row>
    <row r="324" spans="1:4" ht="15">
      <c r="A324" s="142"/>
      <c r="B324" s="163"/>
      <c r="C324" s="147"/>
      <c r="D324" s="148"/>
    </row>
    <row r="325" spans="1:4" ht="15">
      <c r="A325" s="142"/>
      <c r="B325" s="163"/>
      <c r="C325" s="147"/>
      <c r="D325" s="148"/>
    </row>
    <row r="326" spans="1:4" ht="15">
      <c r="A326" s="142"/>
      <c r="B326" s="163"/>
      <c r="C326" s="147"/>
      <c r="D326" s="148"/>
    </row>
    <row r="327" spans="1:4" ht="15">
      <c r="A327" s="142"/>
      <c r="B327" s="163"/>
      <c r="C327" s="147"/>
      <c r="D327" s="148"/>
    </row>
    <row r="328" spans="1:4" ht="15">
      <c r="A328" s="142"/>
      <c r="B328" s="163"/>
      <c r="C328" s="147"/>
      <c r="D328" s="148"/>
    </row>
    <row r="329" spans="1:4" ht="15">
      <c r="A329" s="142"/>
      <c r="B329" s="163"/>
      <c r="C329" s="147"/>
      <c r="D329" s="148"/>
    </row>
    <row r="330" spans="1:4" ht="27" customHeight="1">
      <c r="A330" s="142"/>
      <c r="B330" s="164"/>
      <c r="C330" s="147"/>
      <c r="D330" s="148"/>
    </row>
    <row r="331" spans="1:4" ht="27" customHeight="1">
      <c r="A331" s="142"/>
      <c r="B331" s="163"/>
      <c r="C331" s="147"/>
      <c r="D331" s="148"/>
    </row>
    <row r="332" spans="1:4" ht="15">
      <c r="A332" s="142"/>
      <c r="B332" s="165"/>
      <c r="C332" s="147"/>
      <c r="D332" s="148"/>
    </row>
    <row r="333" spans="1:4" ht="15">
      <c r="A333" s="142"/>
      <c r="B333" s="155"/>
      <c r="C333" s="147"/>
      <c r="D333" s="148"/>
    </row>
    <row r="334" spans="1:4" ht="15">
      <c r="A334" s="142"/>
      <c r="B334" s="155"/>
      <c r="C334" s="147"/>
      <c r="D334" s="148"/>
    </row>
    <row r="335" spans="1:4" ht="15">
      <c r="A335" s="142"/>
      <c r="B335" s="155"/>
      <c r="C335" s="147"/>
      <c r="D335" s="148"/>
    </row>
    <row r="336" spans="1:4" ht="15">
      <c r="A336" s="142"/>
      <c r="B336" s="163"/>
      <c r="C336" s="147"/>
      <c r="D336" s="148"/>
    </row>
    <row r="337" spans="1:4" ht="15">
      <c r="A337" s="142"/>
      <c r="B337" s="163"/>
      <c r="C337" s="147"/>
      <c r="D337" s="148"/>
    </row>
    <row r="338" spans="1:4" ht="15">
      <c r="A338" s="142"/>
      <c r="B338" s="155"/>
      <c r="C338" s="147"/>
      <c r="D338" s="148"/>
    </row>
    <row r="339" spans="1:4" ht="15">
      <c r="A339" s="142"/>
      <c r="B339" s="155"/>
      <c r="C339" s="147"/>
      <c r="D339" s="148"/>
    </row>
    <row r="340" spans="1:4" ht="15">
      <c r="A340" s="142"/>
      <c r="B340" s="155"/>
      <c r="C340" s="147"/>
      <c r="D340" s="148"/>
    </row>
    <row r="341" spans="1:4" ht="15">
      <c r="A341" s="142"/>
      <c r="B341" s="155"/>
      <c r="C341" s="147"/>
      <c r="D341" s="148"/>
    </row>
    <row r="342" spans="1:4" ht="15">
      <c r="A342" s="142"/>
      <c r="B342" s="155"/>
      <c r="C342" s="147"/>
      <c r="D342" s="148"/>
    </row>
    <row r="343" spans="1:4" ht="15">
      <c r="A343" s="142"/>
      <c r="B343" s="163"/>
      <c r="C343" s="147"/>
      <c r="D343" s="148"/>
    </row>
    <row r="344" spans="1:4" ht="15">
      <c r="A344" s="142"/>
      <c r="B344" s="163"/>
      <c r="C344" s="147"/>
      <c r="D344" s="148"/>
    </row>
    <row r="345" spans="1:4" ht="15">
      <c r="A345" s="142"/>
      <c r="B345" s="163"/>
      <c r="C345" s="147"/>
      <c r="D345" s="148"/>
    </row>
    <row r="346" spans="1:4" ht="15">
      <c r="A346" s="142"/>
      <c r="B346" s="155"/>
      <c r="C346" s="147"/>
      <c r="D346" s="148"/>
    </row>
    <row r="347" spans="1:4" ht="15">
      <c r="A347" s="142"/>
      <c r="B347" s="155"/>
      <c r="C347" s="147"/>
      <c r="D347" s="148"/>
    </row>
    <row r="348" spans="1:4" ht="15">
      <c r="A348" s="142"/>
      <c r="B348" s="163"/>
      <c r="C348" s="147"/>
      <c r="D348" s="148"/>
    </row>
    <row r="349" spans="1:4" ht="15">
      <c r="A349" s="142"/>
      <c r="B349" s="163"/>
      <c r="C349" s="147"/>
      <c r="D349" s="148"/>
    </row>
    <row r="350" spans="1:4" ht="15">
      <c r="A350" s="142"/>
      <c r="B350" s="163"/>
      <c r="C350" s="147"/>
      <c r="D350" s="148"/>
    </row>
    <row r="351" spans="1:4" ht="15">
      <c r="A351" s="142"/>
      <c r="B351" s="163"/>
      <c r="C351" s="147"/>
      <c r="D351" s="148"/>
    </row>
    <row r="352" spans="1:4" ht="15">
      <c r="A352" s="142"/>
      <c r="B352" s="163"/>
      <c r="C352" s="147"/>
      <c r="D352" s="148"/>
    </row>
    <row r="353" spans="1:4" ht="15">
      <c r="A353" s="142"/>
      <c r="B353" s="163"/>
      <c r="C353" s="147"/>
      <c r="D353" s="148"/>
    </row>
    <row r="354" spans="1:4" ht="15">
      <c r="A354" s="142"/>
      <c r="B354" s="155"/>
      <c r="C354" s="147"/>
      <c r="D354" s="148"/>
    </row>
    <row r="355" spans="1:4" ht="15">
      <c r="A355" s="142"/>
      <c r="B355" s="163"/>
      <c r="C355" s="147"/>
      <c r="D355" s="148"/>
    </row>
    <row r="356" spans="1:4" ht="15">
      <c r="A356" s="142"/>
      <c r="B356" s="163"/>
      <c r="C356" s="147"/>
      <c r="D356" s="148"/>
    </row>
    <row r="357" spans="1:4" ht="15">
      <c r="A357" s="142"/>
      <c r="B357" s="163"/>
      <c r="C357" s="147"/>
      <c r="D357" s="148"/>
    </row>
    <row r="358" spans="1:4" ht="15">
      <c r="A358" s="142"/>
      <c r="B358" s="163"/>
      <c r="C358" s="147"/>
      <c r="D358" s="148"/>
    </row>
    <row r="359" spans="1:4" ht="15">
      <c r="A359" s="142"/>
      <c r="B359" s="163"/>
      <c r="C359" s="147"/>
      <c r="D359" s="148"/>
    </row>
    <row r="360" spans="1:4" ht="15">
      <c r="A360" s="142"/>
      <c r="B360" s="163"/>
      <c r="C360" s="147"/>
      <c r="D360" s="148"/>
    </row>
    <row r="361" spans="1:4" ht="15">
      <c r="A361" s="142"/>
      <c r="B361" s="155"/>
      <c r="C361" s="147"/>
      <c r="D361" s="148"/>
    </row>
    <row r="362" spans="1:4" ht="15">
      <c r="A362" s="142"/>
      <c r="B362" s="163"/>
      <c r="C362" s="147"/>
      <c r="D362" s="148"/>
    </row>
    <row r="363" spans="1:4" ht="15">
      <c r="A363" s="142"/>
      <c r="B363" s="163"/>
      <c r="C363" s="147"/>
      <c r="D363" s="148"/>
    </row>
    <row r="364" spans="1:4" ht="15">
      <c r="A364" s="142"/>
      <c r="B364" s="163"/>
      <c r="C364" s="147"/>
      <c r="D364" s="148"/>
    </row>
    <row r="365" spans="1:4" ht="15">
      <c r="A365" s="142"/>
      <c r="B365" s="163"/>
      <c r="C365" s="147"/>
      <c r="D365" s="148"/>
    </row>
    <row r="366" spans="1:4" ht="15">
      <c r="A366" s="142"/>
      <c r="B366" s="163"/>
      <c r="C366" s="147"/>
      <c r="D366" s="148"/>
    </row>
    <row r="367" spans="1:4" ht="15">
      <c r="A367" s="142"/>
      <c r="B367" s="155"/>
      <c r="C367" s="147"/>
      <c r="D367" s="148"/>
    </row>
    <row r="368" spans="1:4" ht="15">
      <c r="A368" s="142"/>
      <c r="B368" s="163"/>
      <c r="C368" s="147"/>
      <c r="D368" s="148"/>
    </row>
    <row r="369" spans="1:4" ht="15">
      <c r="A369" s="142"/>
      <c r="B369" s="163"/>
      <c r="C369" s="147"/>
      <c r="D369" s="148"/>
    </row>
    <row r="370" spans="1:4" ht="15">
      <c r="A370" s="142"/>
      <c r="B370" s="163"/>
      <c r="C370" s="147"/>
      <c r="D370" s="148"/>
    </row>
    <row r="371" spans="1:4" ht="15">
      <c r="A371" s="142"/>
      <c r="B371" s="163"/>
      <c r="C371" s="147"/>
      <c r="D371" s="148"/>
    </row>
    <row r="372" spans="1:4" ht="15">
      <c r="A372" s="142"/>
      <c r="B372" s="163"/>
      <c r="C372" s="147"/>
      <c r="D372" s="148"/>
    </row>
    <row r="373" spans="1:4" ht="15">
      <c r="A373" s="142"/>
      <c r="B373" s="155"/>
      <c r="C373" s="147"/>
      <c r="D373" s="148"/>
    </row>
    <row r="374" spans="1:4" ht="27" customHeight="1">
      <c r="A374" s="142"/>
      <c r="B374" s="155"/>
      <c r="C374" s="147"/>
      <c r="D374" s="148"/>
    </row>
    <row r="375" spans="1:4" ht="15">
      <c r="A375" s="142"/>
      <c r="B375" s="165"/>
      <c r="C375" s="147"/>
      <c r="D375" s="148"/>
    </row>
    <row r="376" spans="1:4" ht="15">
      <c r="A376" s="142"/>
      <c r="B376" s="155"/>
      <c r="C376" s="147"/>
      <c r="D376" s="148"/>
    </row>
    <row r="377" spans="1:4" ht="15">
      <c r="A377" s="142"/>
      <c r="B377" s="155"/>
      <c r="C377" s="147"/>
      <c r="D377" s="148"/>
    </row>
    <row r="378" spans="1:4" ht="15">
      <c r="A378" s="142"/>
      <c r="B378" s="155"/>
      <c r="C378" s="147"/>
      <c r="D378" s="148"/>
    </row>
    <row r="379" spans="1:4" ht="15">
      <c r="A379" s="142"/>
      <c r="B379" s="155"/>
      <c r="C379" s="147"/>
      <c r="D379" s="148"/>
    </row>
    <row r="380" spans="1:4" ht="15">
      <c r="A380" s="142"/>
      <c r="B380" s="155"/>
      <c r="C380" s="147"/>
      <c r="D380" s="148"/>
    </row>
    <row r="381" spans="1:4" ht="15">
      <c r="A381" s="142"/>
      <c r="B381" s="155"/>
      <c r="C381" s="147"/>
      <c r="D381" s="148"/>
    </row>
    <row r="382" spans="1:4" ht="15">
      <c r="A382" s="142"/>
      <c r="B382" s="155"/>
      <c r="C382" s="147"/>
      <c r="D382" s="148"/>
    </row>
    <row r="383" spans="1:4" ht="15">
      <c r="A383" s="142"/>
      <c r="B383" s="155"/>
      <c r="C383" s="147"/>
      <c r="D383" s="148"/>
    </row>
    <row r="384" spans="1:4" ht="15">
      <c r="A384" s="142"/>
      <c r="B384" s="155"/>
      <c r="C384" s="147"/>
      <c r="D384" s="148"/>
    </row>
    <row r="385" spans="1:4" ht="15">
      <c r="A385" s="142"/>
      <c r="B385" s="155"/>
      <c r="C385" s="147"/>
      <c r="D385" s="148"/>
    </row>
    <row r="386" spans="1:4" ht="15">
      <c r="A386" s="142"/>
      <c r="B386" s="155"/>
      <c r="C386" s="147"/>
      <c r="D386" s="148"/>
    </row>
    <row r="387" spans="1:4" ht="15">
      <c r="A387" s="142"/>
      <c r="B387" s="155"/>
      <c r="C387" s="147"/>
      <c r="D387" s="148"/>
    </row>
    <row r="388" spans="1:4" ht="15">
      <c r="A388" s="142"/>
      <c r="B388" s="155"/>
      <c r="C388" s="147"/>
      <c r="D388" s="148"/>
    </row>
    <row r="389" spans="1:4" ht="15">
      <c r="A389" s="142"/>
      <c r="B389" s="155"/>
      <c r="C389" s="147"/>
      <c r="D389" s="148"/>
    </row>
    <row r="390" spans="1:4" ht="15">
      <c r="A390" s="142"/>
      <c r="B390" s="155"/>
      <c r="C390" s="147"/>
      <c r="D390" s="148"/>
    </row>
    <row r="391" spans="1:4" ht="15">
      <c r="A391" s="142"/>
      <c r="B391" s="155"/>
      <c r="C391" s="147"/>
      <c r="D391" s="148"/>
    </row>
    <row r="392" spans="1:4" ht="15">
      <c r="A392" s="142"/>
      <c r="B392" s="155"/>
      <c r="C392" s="147"/>
      <c r="D392" s="148"/>
    </row>
    <row r="393" spans="1:4" ht="15">
      <c r="A393" s="142"/>
      <c r="B393" s="155"/>
      <c r="C393" s="147"/>
      <c r="D393" s="148"/>
    </row>
    <row r="394" spans="1:4" ht="15">
      <c r="A394" s="142"/>
      <c r="B394" s="166"/>
      <c r="C394" s="147"/>
      <c r="D394" s="148"/>
    </row>
    <row r="395" spans="1:4" ht="26.25" customHeight="1">
      <c r="A395" s="142"/>
      <c r="B395" s="163"/>
      <c r="C395" s="147"/>
      <c r="D395" s="148"/>
    </row>
    <row r="396" spans="1:4" ht="15">
      <c r="A396" s="142"/>
      <c r="B396" s="163"/>
      <c r="C396" s="147"/>
      <c r="D396" s="148"/>
    </row>
    <row r="397" spans="1:4" ht="15">
      <c r="A397" s="142"/>
      <c r="B397" s="163"/>
      <c r="C397" s="147"/>
      <c r="D397" s="148"/>
    </row>
    <row r="398" spans="1:4" ht="15">
      <c r="A398" s="142"/>
      <c r="B398" s="163"/>
      <c r="C398" s="147"/>
      <c r="D398" s="148"/>
    </row>
    <row r="399" spans="1:4" ht="15">
      <c r="A399" s="142"/>
      <c r="B399" s="163"/>
      <c r="C399" s="147"/>
      <c r="D399" s="148"/>
    </row>
    <row r="400" spans="1:4" ht="15">
      <c r="A400" s="142"/>
      <c r="B400" s="163"/>
      <c r="C400" s="147"/>
      <c r="D400" s="148"/>
    </row>
    <row r="401" spans="1:4" ht="15">
      <c r="A401" s="142"/>
      <c r="B401" s="163"/>
      <c r="C401" s="147"/>
      <c r="D401" s="148"/>
    </row>
    <row r="402" spans="1:4" ht="15">
      <c r="A402" s="142"/>
      <c r="B402" s="163"/>
      <c r="C402" s="147"/>
      <c r="D402" s="148"/>
    </row>
    <row r="403" spans="1:4" ht="15">
      <c r="A403" s="142"/>
      <c r="B403" s="163"/>
      <c r="C403" s="147"/>
      <c r="D403" s="148"/>
    </row>
    <row r="404" spans="1:4" ht="15">
      <c r="A404" s="142"/>
      <c r="B404" s="163"/>
      <c r="C404" s="147"/>
      <c r="D404" s="148"/>
    </row>
    <row r="405" spans="1:4" ht="15">
      <c r="A405" s="142"/>
      <c r="B405" s="167"/>
      <c r="C405" s="147"/>
      <c r="D405" s="148"/>
    </row>
    <row r="406" spans="1:4" ht="15">
      <c r="A406" s="142"/>
      <c r="B406" s="155"/>
      <c r="C406" s="147"/>
      <c r="D406" s="148"/>
    </row>
    <row r="407" spans="1:4" ht="15">
      <c r="A407" s="142"/>
      <c r="B407" s="163"/>
      <c r="C407" s="147"/>
      <c r="D407" s="148"/>
    </row>
    <row r="408" spans="1:4" ht="15">
      <c r="A408" s="142"/>
      <c r="B408" s="163"/>
      <c r="C408" s="147"/>
      <c r="D408" s="148"/>
    </row>
    <row r="409" spans="1:4" ht="15">
      <c r="A409" s="142"/>
      <c r="B409" s="163"/>
      <c r="C409" s="147"/>
      <c r="D409" s="148"/>
    </row>
    <row r="410" spans="1:4" ht="15">
      <c r="A410" s="142"/>
      <c r="B410" s="163"/>
      <c r="C410" s="147"/>
      <c r="D410" s="148"/>
    </row>
    <row r="411" spans="1:4" ht="15">
      <c r="A411" s="142"/>
      <c r="B411" s="155"/>
      <c r="C411" s="147"/>
      <c r="D411" s="148"/>
    </row>
    <row r="412" spans="1:4" ht="27.75" customHeight="1">
      <c r="A412" s="142"/>
      <c r="B412" s="163"/>
      <c r="C412" s="147"/>
      <c r="D412" s="148"/>
    </row>
    <row r="413" spans="1:4" ht="15">
      <c r="A413" s="142"/>
      <c r="B413" s="163"/>
      <c r="C413" s="147"/>
      <c r="D413" s="148"/>
    </row>
    <row r="414" spans="1:4" ht="15">
      <c r="A414" s="142"/>
      <c r="B414" s="163"/>
      <c r="C414" s="147"/>
      <c r="D414" s="148"/>
    </row>
    <row r="415" spans="1:4" ht="15">
      <c r="A415" s="142"/>
      <c r="B415" s="163"/>
      <c r="C415" s="147"/>
      <c r="D415" s="148"/>
    </row>
    <row r="416" spans="1:4" ht="15">
      <c r="A416" s="142"/>
      <c r="B416" s="163"/>
      <c r="C416" s="147"/>
      <c r="D416" s="148"/>
    </row>
    <row r="417" spans="1:4" ht="15">
      <c r="A417" s="142"/>
      <c r="B417" s="163"/>
      <c r="C417" s="147"/>
      <c r="D417" s="148"/>
    </row>
    <row r="418" spans="1:4" ht="15">
      <c r="A418" s="142"/>
      <c r="B418" s="163"/>
      <c r="C418" s="147"/>
      <c r="D418" s="148"/>
    </row>
    <row r="419" spans="1:4" ht="15">
      <c r="A419" s="142"/>
      <c r="B419" s="163"/>
      <c r="C419" s="147"/>
      <c r="D419" s="148"/>
    </row>
    <row r="420" spans="1:4" ht="15">
      <c r="A420" s="142"/>
      <c r="B420" s="163"/>
      <c r="C420" s="147"/>
      <c r="D420" s="148"/>
    </row>
    <row r="421" spans="1:4" ht="15">
      <c r="A421" s="142"/>
      <c r="B421" s="163"/>
      <c r="C421" s="147"/>
      <c r="D421" s="148"/>
    </row>
    <row r="422" spans="1:4" ht="15">
      <c r="A422" s="142"/>
      <c r="B422" s="167"/>
      <c r="C422" s="147"/>
      <c r="D422" s="148"/>
    </row>
    <row r="423" spans="1:4" ht="15">
      <c r="A423" s="142"/>
      <c r="B423" s="155"/>
      <c r="C423" s="147"/>
      <c r="D423" s="148"/>
    </row>
    <row r="424" spans="1:4" ht="15">
      <c r="A424" s="142"/>
      <c r="B424" s="155"/>
      <c r="C424" s="147"/>
      <c r="D424" s="148"/>
    </row>
    <row r="425" spans="1:4" ht="15">
      <c r="A425" s="142"/>
      <c r="B425" s="166"/>
      <c r="C425" s="147"/>
      <c r="D425" s="148"/>
    </row>
    <row r="426" spans="1:4" ht="15">
      <c r="A426" s="142"/>
      <c r="B426" s="155"/>
      <c r="C426" s="147"/>
      <c r="D426" s="148"/>
    </row>
    <row r="427" spans="1:4" ht="15">
      <c r="A427" s="142"/>
      <c r="B427" s="163"/>
      <c r="C427" s="147"/>
      <c r="D427" s="148"/>
    </row>
    <row r="428" spans="1:4" ht="15">
      <c r="A428" s="142"/>
      <c r="B428" s="155"/>
      <c r="C428" s="147"/>
      <c r="D428" s="148"/>
    </row>
    <row r="429" spans="1:4" ht="15">
      <c r="A429" s="168"/>
      <c r="B429" s="169"/>
      <c r="C429" s="170"/>
      <c r="D429" s="171"/>
    </row>
    <row r="430" spans="1:4" ht="15">
      <c r="A430" s="172"/>
      <c r="B430" s="173"/>
      <c r="C430" s="174"/>
      <c r="D430" s="174"/>
    </row>
    <row r="431" spans="1:4" ht="15">
      <c r="A431" s="172"/>
      <c r="B431" s="173"/>
      <c r="C431" s="174"/>
      <c r="D431" s="174"/>
    </row>
    <row r="432" spans="1:4" ht="15">
      <c r="A432" s="172"/>
      <c r="B432" s="173"/>
      <c r="C432" s="174"/>
      <c r="D432" s="174"/>
    </row>
    <row r="433" spans="1:4" ht="15">
      <c r="A433" s="172"/>
      <c r="B433" s="173"/>
      <c r="C433" s="174"/>
      <c r="D433" s="174"/>
    </row>
    <row r="434" spans="1:4" ht="15">
      <c r="A434" s="172"/>
      <c r="B434" s="173"/>
      <c r="C434" s="174"/>
      <c r="D434" s="174"/>
    </row>
    <row r="435" spans="1:4" ht="15">
      <c r="A435" s="172"/>
      <c r="B435" s="173"/>
      <c r="C435" s="174"/>
      <c r="D435" s="174"/>
    </row>
    <row r="436" spans="1:4" ht="15">
      <c r="A436" s="172"/>
      <c r="B436" s="173"/>
      <c r="C436" s="174"/>
      <c r="D436" s="174"/>
    </row>
    <row r="437" spans="1:4" ht="15">
      <c r="A437" s="172"/>
      <c r="B437" s="173"/>
      <c r="C437" s="174"/>
      <c r="D437" s="174"/>
    </row>
    <row r="438" spans="1:4" ht="15">
      <c r="A438" s="172"/>
      <c r="B438" s="173"/>
      <c r="C438" s="174"/>
      <c r="D438" s="174"/>
    </row>
    <row r="439" spans="1:4" ht="15">
      <c r="A439" s="172"/>
      <c r="B439" s="173"/>
      <c r="C439" s="174"/>
      <c r="D439" s="174"/>
    </row>
    <row r="440" spans="1:4" ht="15">
      <c r="A440" s="172"/>
      <c r="B440" s="173"/>
      <c r="C440" s="174"/>
      <c r="D440" s="174"/>
    </row>
    <row r="441" spans="1:4" ht="15">
      <c r="A441" s="172"/>
      <c r="B441" s="173"/>
      <c r="C441" s="174"/>
      <c r="D441" s="174"/>
    </row>
    <row r="442" spans="1:4" ht="12.75" customHeight="1">
      <c r="A442" s="172"/>
      <c r="B442" s="175"/>
      <c r="C442" s="174"/>
      <c r="D442" s="174"/>
    </row>
    <row r="443" spans="1:4" ht="15">
      <c r="A443" s="172"/>
      <c r="B443" s="176"/>
      <c r="C443" s="174"/>
      <c r="D443" s="174"/>
    </row>
    <row r="444" spans="1:4" ht="15">
      <c r="A444" s="172"/>
      <c r="B444" s="177"/>
      <c r="C444" s="174"/>
      <c r="D444" s="174"/>
    </row>
    <row r="445" spans="1:4" ht="15">
      <c r="A445" s="172"/>
      <c r="B445" s="178"/>
      <c r="C445" s="174"/>
      <c r="D445" s="174"/>
    </row>
    <row r="446" spans="1:4" ht="15">
      <c r="A446" s="172"/>
      <c r="B446" s="176"/>
      <c r="C446" s="174"/>
      <c r="D446" s="174"/>
    </row>
    <row r="447" spans="1:4" ht="15">
      <c r="A447" s="172"/>
      <c r="B447" s="177"/>
      <c r="C447" s="174"/>
      <c r="D447" s="174"/>
    </row>
    <row r="448" spans="1:4" ht="15">
      <c r="A448" s="172"/>
      <c r="B448" s="177"/>
      <c r="C448" s="174"/>
      <c r="D448" s="174"/>
    </row>
    <row r="449" spans="1:4" ht="15">
      <c r="A449" s="172"/>
      <c r="B449" s="177"/>
      <c r="C449" s="174"/>
      <c r="D449" s="174"/>
    </row>
    <row r="450" spans="1:4" ht="15">
      <c r="A450" s="172"/>
      <c r="B450" s="177"/>
      <c r="C450" s="174"/>
      <c r="D450" s="174"/>
    </row>
    <row r="451" spans="1:4" ht="15">
      <c r="A451" s="172"/>
      <c r="B451" s="177"/>
      <c r="C451" s="174"/>
      <c r="D451" s="174"/>
    </row>
    <row r="452" spans="1:4" ht="15">
      <c r="A452" s="172"/>
      <c r="B452" s="179"/>
      <c r="C452" s="174"/>
      <c r="D452" s="174"/>
    </row>
    <row r="453" spans="1:4" ht="15">
      <c r="A453" s="172"/>
      <c r="B453" s="179"/>
      <c r="C453" s="174"/>
      <c r="D453" s="174"/>
    </row>
    <row r="454" spans="1:4" ht="15">
      <c r="A454" s="172"/>
      <c r="B454" s="177"/>
      <c r="C454" s="174"/>
      <c r="D454" s="174"/>
    </row>
    <row r="455" spans="1:4" ht="15">
      <c r="A455" s="172"/>
      <c r="B455" s="173"/>
      <c r="C455" s="174"/>
      <c r="D455" s="174"/>
    </row>
    <row r="456" spans="1:4" ht="15">
      <c r="A456" s="172"/>
      <c r="B456" s="173"/>
      <c r="C456" s="174"/>
      <c r="D456" s="174"/>
    </row>
    <row r="457" spans="1:4" ht="15">
      <c r="A457" s="172"/>
      <c r="B457" s="173"/>
      <c r="C457" s="174"/>
      <c r="D457" s="174"/>
    </row>
    <row r="458" spans="1:4" ht="15">
      <c r="A458" s="172"/>
      <c r="B458" s="173"/>
      <c r="C458" s="174"/>
      <c r="D458" s="174"/>
    </row>
    <row r="459" spans="1:4" ht="15">
      <c r="A459" s="172"/>
      <c r="B459" s="173"/>
      <c r="C459" s="174"/>
      <c r="D459" s="174"/>
    </row>
    <row r="460" spans="1:4" ht="15">
      <c r="A460" s="172"/>
      <c r="B460" s="173"/>
      <c r="C460" s="174"/>
      <c r="D460" s="174"/>
    </row>
    <row r="461" spans="1:4" ht="15">
      <c r="A461" s="172"/>
      <c r="B461" s="173"/>
      <c r="C461" s="174"/>
      <c r="D461" s="174"/>
    </row>
    <row r="462" spans="1:4" ht="15">
      <c r="A462" s="172"/>
      <c r="B462" s="173"/>
      <c r="C462" s="174"/>
      <c r="D462" s="174"/>
    </row>
    <row r="463" spans="1:4" ht="15">
      <c r="A463" s="172"/>
      <c r="B463" s="173"/>
      <c r="C463" s="174"/>
      <c r="D463" s="174"/>
    </row>
    <row r="464" spans="1:4" ht="15">
      <c r="A464" s="172"/>
      <c r="B464" s="173"/>
      <c r="C464" s="174"/>
      <c r="D464" s="174"/>
    </row>
    <row r="465" spans="1:4" ht="15">
      <c r="A465" s="172"/>
      <c r="B465" s="173"/>
      <c r="C465" s="174"/>
      <c r="D465" s="174"/>
    </row>
    <row r="466" spans="1:4" ht="15">
      <c r="A466" s="172"/>
      <c r="B466" s="173"/>
      <c r="C466" s="174"/>
      <c r="D466" s="174"/>
    </row>
    <row r="467" spans="1:4" ht="15">
      <c r="A467" s="172"/>
      <c r="B467" s="173"/>
      <c r="C467" s="174"/>
      <c r="D467" s="174"/>
    </row>
    <row r="468" spans="1:4" ht="12.75" customHeight="1">
      <c r="A468" s="172"/>
      <c r="B468" s="175"/>
      <c r="C468" s="174"/>
      <c r="D468" s="174"/>
    </row>
    <row r="469" spans="1:4" ht="15">
      <c r="A469" s="172"/>
      <c r="B469" s="176"/>
      <c r="C469" s="174"/>
      <c r="D469" s="174"/>
    </row>
    <row r="470" spans="1:4" ht="15">
      <c r="A470" s="172"/>
      <c r="B470" s="177"/>
      <c r="C470" s="174"/>
      <c r="D470" s="174"/>
    </row>
    <row r="471" spans="1:4" ht="15">
      <c r="A471" s="172"/>
      <c r="B471" s="178"/>
      <c r="C471" s="174"/>
      <c r="D471" s="174"/>
    </row>
    <row r="472" spans="1:4" ht="15">
      <c r="A472" s="172"/>
      <c r="B472" s="176"/>
      <c r="C472" s="174"/>
      <c r="D472" s="174"/>
    </row>
    <row r="473" spans="1:4" ht="15">
      <c r="A473" s="172"/>
      <c r="B473" s="177"/>
      <c r="C473" s="174"/>
      <c r="D473" s="174"/>
    </row>
    <row r="474" spans="1:4" ht="15">
      <c r="A474" s="172"/>
      <c r="B474" s="177"/>
      <c r="C474" s="174"/>
      <c r="D474" s="174"/>
    </row>
    <row r="475" spans="1:4" ht="15">
      <c r="A475" s="172"/>
      <c r="B475" s="177"/>
      <c r="C475" s="174"/>
      <c r="D475" s="174"/>
    </row>
    <row r="476" spans="1:4" ht="15">
      <c r="A476" s="172"/>
      <c r="B476" s="177"/>
      <c r="C476" s="174"/>
      <c r="D476" s="174"/>
    </row>
    <row r="477" spans="1:4" ht="15">
      <c r="A477" s="172"/>
      <c r="B477" s="177"/>
      <c r="C477" s="174"/>
      <c r="D477" s="174"/>
    </row>
    <row r="478" spans="1:4" ht="15">
      <c r="A478" s="172"/>
      <c r="B478" s="179"/>
      <c r="C478" s="174"/>
      <c r="D478" s="174"/>
    </row>
    <row r="479" spans="1:4" ht="15">
      <c r="A479" s="172"/>
      <c r="B479" s="179"/>
      <c r="C479" s="174"/>
      <c r="D479" s="174"/>
    </row>
    <row r="480" spans="1:4" ht="15">
      <c r="A480" s="172"/>
      <c r="B480" s="177"/>
      <c r="C480" s="174"/>
      <c r="D480" s="174"/>
    </row>
    <row r="481" spans="1:4" ht="15">
      <c r="A481" s="172"/>
      <c r="B481" s="173"/>
      <c r="C481" s="174"/>
      <c r="D481" s="174"/>
    </row>
    <row r="482" spans="1:4" ht="15">
      <c r="A482" s="172"/>
      <c r="B482" s="173"/>
      <c r="C482" s="174"/>
      <c r="D482" s="174"/>
    </row>
    <row r="483" spans="1:4" ht="15">
      <c r="A483" s="172"/>
      <c r="B483" s="173"/>
      <c r="C483" s="174"/>
      <c r="D483" s="174"/>
    </row>
    <row r="484" spans="1:4" ht="15">
      <c r="A484" s="172"/>
      <c r="B484" s="173"/>
      <c r="C484" s="174"/>
      <c r="D484" s="174"/>
    </row>
    <row r="485" spans="1:4" ht="15">
      <c r="A485" s="172"/>
      <c r="B485" s="173"/>
      <c r="C485" s="174"/>
      <c r="D485" s="174"/>
    </row>
    <row r="486" spans="1:4" ht="15">
      <c r="A486" s="172"/>
      <c r="B486" s="173"/>
      <c r="C486" s="174"/>
      <c r="D486" s="174"/>
    </row>
    <row r="487" spans="1:4" ht="15">
      <c r="A487" s="172"/>
      <c r="B487" s="173"/>
      <c r="C487" s="174"/>
      <c r="D487" s="174"/>
    </row>
    <row r="488" spans="1:4" ht="15">
      <c r="A488" s="172"/>
      <c r="B488" s="173"/>
      <c r="C488" s="174"/>
      <c r="D488" s="174"/>
    </row>
    <row r="489" spans="1:4" ht="15">
      <c r="A489" s="172"/>
      <c r="B489" s="173"/>
      <c r="C489" s="174"/>
      <c r="D489" s="174"/>
    </row>
    <row r="490" spans="1:4" ht="15">
      <c r="A490" s="172"/>
      <c r="B490" s="173"/>
      <c r="C490" s="174"/>
      <c r="D490" s="174"/>
    </row>
    <row r="491" spans="1:4" ht="15">
      <c r="A491" s="172"/>
      <c r="B491" s="173"/>
      <c r="C491" s="174"/>
      <c r="D491" s="174"/>
    </row>
    <row r="492" spans="1:4" ht="15">
      <c r="A492" s="172"/>
      <c r="B492" s="173"/>
      <c r="C492" s="174"/>
      <c r="D492" s="174"/>
    </row>
    <row r="493" spans="1:4" ht="15">
      <c r="A493" s="172"/>
      <c r="B493" s="173"/>
      <c r="C493" s="174"/>
      <c r="D493" s="174"/>
    </row>
    <row r="494" spans="1:4" ht="12.75" customHeight="1">
      <c r="A494" s="172"/>
      <c r="B494" s="175"/>
      <c r="C494" s="174"/>
      <c r="D494" s="174"/>
    </row>
    <row r="495" spans="1:4" ht="15">
      <c r="A495" s="172"/>
      <c r="B495" s="176"/>
      <c r="C495" s="174"/>
      <c r="D495" s="174"/>
    </row>
    <row r="496" spans="1:4" ht="15">
      <c r="A496" s="172"/>
      <c r="B496" s="177"/>
      <c r="C496" s="174"/>
      <c r="D496" s="174"/>
    </row>
    <row r="497" spans="1:4" ht="15">
      <c r="A497" s="172"/>
      <c r="B497" s="178"/>
      <c r="C497" s="174"/>
      <c r="D497" s="174"/>
    </row>
    <row r="498" spans="1:4" ht="15">
      <c r="A498" s="172"/>
      <c r="B498" s="176"/>
      <c r="C498" s="174"/>
      <c r="D498" s="174"/>
    </row>
    <row r="499" spans="1:4" ht="15">
      <c r="A499" s="172"/>
      <c r="B499" s="177"/>
      <c r="C499" s="174"/>
      <c r="D499" s="174"/>
    </row>
    <row r="500" spans="1:4" ht="15">
      <c r="A500" s="172"/>
      <c r="B500" s="177"/>
      <c r="C500" s="174"/>
      <c r="D500" s="174"/>
    </row>
    <row r="501" spans="1:4" ht="15">
      <c r="A501" s="172"/>
      <c r="B501" s="177"/>
      <c r="C501" s="174"/>
      <c r="D501" s="174"/>
    </row>
    <row r="502" spans="1:4" ht="15">
      <c r="A502" s="172"/>
      <c r="B502" s="177"/>
      <c r="C502" s="174"/>
      <c r="D502" s="174"/>
    </row>
    <row r="503" spans="1:4" ht="15">
      <c r="A503" s="172"/>
      <c r="B503" s="177"/>
      <c r="C503" s="174"/>
      <c r="D503" s="174"/>
    </row>
    <row r="504" spans="1:4" ht="15">
      <c r="A504" s="172"/>
      <c r="B504" s="179"/>
      <c r="C504" s="174"/>
      <c r="D504" s="174"/>
    </row>
    <row r="505" spans="1:4" ht="15">
      <c r="A505" s="172"/>
      <c r="B505" s="179"/>
      <c r="C505" s="174"/>
      <c r="D505" s="174"/>
    </row>
    <row r="506" spans="1:4" ht="15">
      <c r="A506" s="172"/>
      <c r="B506" s="177"/>
      <c r="C506" s="174"/>
      <c r="D506" s="174"/>
    </row>
    <row r="507" spans="1:4" ht="15">
      <c r="A507" s="172"/>
      <c r="B507" s="173"/>
      <c r="C507" s="174"/>
      <c r="D507" s="174"/>
    </row>
    <row r="508" spans="1:4" ht="15">
      <c r="A508" s="172"/>
      <c r="B508" s="173"/>
      <c r="C508" s="174"/>
      <c r="D508" s="174"/>
    </row>
    <row r="509" spans="1:4" ht="15">
      <c r="A509" s="172"/>
      <c r="B509" s="173"/>
      <c r="C509" s="174"/>
      <c r="D509" s="174"/>
    </row>
    <row r="510" spans="1:4" ht="15">
      <c r="A510" s="172"/>
      <c r="B510" s="173"/>
      <c r="C510" s="174"/>
      <c r="D510" s="174"/>
    </row>
    <row r="511" spans="1:4" ht="15">
      <c r="A511" s="172"/>
      <c r="B511" s="173"/>
      <c r="C511" s="174"/>
      <c r="D511" s="174"/>
    </row>
    <row r="512" spans="1:4" ht="15">
      <c r="A512" s="172"/>
      <c r="B512" s="173"/>
      <c r="C512" s="174"/>
      <c r="D512" s="174"/>
    </row>
    <row r="513" spans="1:4" ht="15">
      <c r="A513" s="172"/>
      <c r="B513" s="173"/>
      <c r="C513" s="174"/>
      <c r="D513" s="174"/>
    </row>
    <row r="514" spans="1:4" ht="15">
      <c r="A514" s="172"/>
      <c r="B514" s="173"/>
      <c r="C514" s="174"/>
      <c r="D514" s="174"/>
    </row>
    <row r="515" spans="1:4" ht="15">
      <c r="A515" s="172"/>
      <c r="B515" s="173"/>
      <c r="C515" s="174"/>
      <c r="D515" s="174"/>
    </row>
    <row r="516" spans="1:4" ht="15">
      <c r="A516" s="172"/>
      <c r="B516" s="173"/>
      <c r="C516" s="174"/>
      <c r="D516" s="174"/>
    </row>
    <row r="517" spans="1:4" ht="15">
      <c r="A517" s="172"/>
      <c r="B517" s="173"/>
      <c r="C517" s="174"/>
      <c r="D517" s="174"/>
    </row>
    <row r="518" spans="1:4" ht="15">
      <c r="A518" s="172"/>
      <c r="B518" s="173"/>
      <c r="C518" s="174"/>
      <c r="D518" s="174"/>
    </row>
    <row r="519" spans="1:4" ht="15">
      <c r="A519" s="172"/>
      <c r="B519" s="173"/>
      <c r="C519" s="174"/>
      <c r="D519" s="174"/>
    </row>
    <row r="520" spans="1:4" ht="12.75" customHeight="1">
      <c r="A520" s="172"/>
      <c r="B520" s="175"/>
      <c r="C520" s="174"/>
      <c r="D520" s="174"/>
    </row>
    <row r="521" spans="1:4" ht="15">
      <c r="A521" s="172"/>
      <c r="B521" s="176"/>
      <c r="C521" s="174"/>
      <c r="D521" s="174"/>
    </row>
    <row r="522" spans="1:4" ht="15">
      <c r="A522" s="172"/>
      <c r="B522" s="177"/>
      <c r="C522" s="174"/>
      <c r="D522" s="174"/>
    </row>
    <row r="523" spans="1:4" ht="15">
      <c r="A523" s="172"/>
      <c r="B523" s="178"/>
      <c r="C523" s="174"/>
      <c r="D523" s="174"/>
    </row>
    <row r="524" spans="1:4" ht="15">
      <c r="A524" s="172"/>
      <c r="B524" s="176"/>
      <c r="C524" s="174"/>
      <c r="D524" s="174"/>
    </row>
    <row r="525" spans="1:4" ht="15">
      <c r="A525" s="172"/>
      <c r="B525" s="177"/>
      <c r="C525" s="174"/>
      <c r="D525" s="174"/>
    </row>
    <row r="526" spans="1:4" ht="15">
      <c r="A526" s="172"/>
      <c r="B526" s="177"/>
      <c r="C526" s="174"/>
      <c r="D526" s="174"/>
    </row>
    <row r="527" spans="1:4" ht="15">
      <c r="A527" s="172"/>
      <c r="B527" s="177"/>
      <c r="C527" s="174"/>
      <c r="D527" s="174"/>
    </row>
    <row r="528" spans="1:4" ht="15">
      <c r="A528" s="172"/>
      <c r="B528" s="177"/>
      <c r="C528" s="174"/>
      <c r="D528" s="174"/>
    </row>
    <row r="529" spans="1:4" ht="15">
      <c r="A529" s="172"/>
      <c r="B529" s="177"/>
      <c r="C529" s="174"/>
      <c r="D529" s="174"/>
    </row>
    <row r="530" spans="1:4" ht="15">
      <c r="A530" s="172"/>
      <c r="B530" s="179"/>
      <c r="C530" s="174"/>
      <c r="D530" s="174"/>
    </row>
    <row r="531" spans="1:4" ht="15">
      <c r="A531" s="172"/>
      <c r="B531" s="179"/>
      <c r="C531" s="174"/>
      <c r="D531" s="174"/>
    </row>
    <row r="532" spans="1:4" ht="15">
      <c r="A532" s="172"/>
      <c r="B532" s="177"/>
      <c r="C532" s="174"/>
      <c r="D532" s="174"/>
    </row>
    <row r="533" spans="1:4" ht="15">
      <c r="A533" s="172"/>
      <c r="B533" s="173"/>
      <c r="C533" s="174"/>
      <c r="D533" s="174"/>
    </row>
    <row r="534" spans="1:4" ht="15">
      <c r="A534" s="172"/>
      <c r="B534" s="173"/>
      <c r="C534" s="174"/>
      <c r="D534" s="174"/>
    </row>
    <row r="535" spans="1:4" ht="15">
      <c r="A535" s="172"/>
      <c r="B535" s="173"/>
      <c r="C535" s="174"/>
      <c r="D535" s="174"/>
    </row>
    <row r="536" spans="1:4" ht="15">
      <c r="A536" s="172"/>
      <c r="B536" s="173"/>
      <c r="C536" s="174"/>
      <c r="D536" s="174"/>
    </row>
    <row r="537" spans="1:4" ht="15">
      <c r="A537" s="172"/>
      <c r="B537" s="173"/>
      <c r="C537" s="174"/>
      <c r="D537" s="174"/>
    </row>
    <row r="538" spans="1:4" ht="15">
      <c r="A538" s="172"/>
      <c r="B538" s="173"/>
      <c r="C538" s="174"/>
      <c r="D538" s="174"/>
    </row>
    <row r="539" spans="1:4" ht="15">
      <c r="A539" s="172"/>
      <c r="B539" s="173"/>
      <c r="C539" s="174"/>
      <c r="D539" s="174"/>
    </row>
    <row r="540" spans="1:4" ht="15">
      <c r="A540" s="172"/>
      <c r="B540" s="173"/>
      <c r="C540" s="174"/>
      <c r="D540" s="174"/>
    </row>
    <row r="541" spans="1:4" ht="15">
      <c r="A541" s="172"/>
      <c r="B541" s="173"/>
      <c r="C541" s="174"/>
      <c r="D541" s="174"/>
    </row>
    <row r="542" spans="1:4" ht="15">
      <c r="A542" s="172"/>
      <c r="B542" s="173"/>
      <c r="C542" s="174"/>
      <c r="D542" s="174"/>
    </row>
    <row r="543" spans="1:4" ht="15">
      <c r="A543" s="172"/>
      <c r="B543" s="173"/>
      <c r="C543" s="174"/>
      <c r="D543" s="174"/>
    </row>
    <row r="544" spans="1:4" ht="15">
      <c r="A544" s="172"/>
      <c r="B544" s="173"/>
      <c r="C544" s="174"/>
      <c r="D544" s="174"/>
    </row>
    <row r="545" spans="1:4" ht="15">
      <c r="A545" s="172"/>
      <c r="B545" s="173"/>
      <c r="C545" s="174"/>
      <c r="D545" s="174"/>
    </row>
    <row r="546" spans="1:4" ht="12.75" customHeight="1">
      <c r="A546" s="172"/>
      <c r="B546" s="175"/>
      <c r="C546" s="174"/>
      <c r="D546" s="174"/>
    </row>
    <row r="547" spans="1:4" ht="15">
      <c r="A547" s="172"/>
      <c r="B547" s="176"/>
      <c r="C547" s="174"/>
      <c r="D547" s="174"/>
    </row>
    <row r="548" spans="1:4" ht="15">
      <c r="A548" s="172"/>
      <c r="B548" s="177"/>
      <c r="C548" s="174"/>
      <c r="D548" s="174"/>
    </row>
    <row r="549" spans="1:4" ht="15">
      <c r="A549" s="172"/>
      <c r="B549" s="178"/>
      <c r="C549" s="174"/>
      <c r="D549" s="174"/>
    </row>
    <row r="550" spans="1:4" ht="15">
      <c r="A550" s="172"/>
      <c r="B550" s="176"/>
      <c r="C550" s="174"/>
      <c r="D550" s="174"/>
    </row>
    <row r="551" spans="1:4" ht="15">
      <c r="A551" s="172"/>
      <c r="B551" s="177"/>
      <c r="C551" s="174"/>
      <c r="D551" s="174"/>
    </row>
    <row r="552" spans="1:4" ht="15">
      <c r="A552" s="172"/>
      <c r="B552" s="177"/>
      <c r="C552" s="174"/>
      <c r="D552" s="174"/>
    </row>
    <row r="553" spans="1:4" ht="15">
      <c r="A553" s="172"/>
      <c r="B553" s="177"/>
      <c r="C553" s="174"/>
      <c r="D553" s="174"/>
    </row>
    <row r="554" spans="1:4" ht="15">
      <c r="A554" s="172"/>
      <c r="B554" s="177"/>
      <c r="C554" s="174"/>
      <c r="D554" s="174"/>
    </row>
    <row r="555" spans="1:4" ht="15">
      <c r="A555" s="172"/>
      <c r="B555" s="177"/>
      <c r="C555" s="174"/>
      <c r="D555" s="174"/>
    </row>
    <row r="556" spans="1:4" ht="15">
      <c r="A556" s="172"/>
      <c r="B556" s="179"/>
      <c r="C556" s="174"/>
      <c r="D556" s="174"/>
    </row>
    <row r="557" spans="1:4" ht="15">
      <c r="A557" s="172"/>
      <c r="B557" s="179"/>
      <c r="C557" s="174"/>
      <c r="D557" s="174"/>
    </row>
    <row r="558" spans="1:4" ht="15">
      <c r="A558" s="172"/>
      <c r="B558" s="177"/>
      <c r="C558" s="174"/>
      <c r="D558" s="174"/>
    </row>
    <row r="559" spans="1:4" ht="15">
      <c r="A559" s="172"/>
      <c r="B559" s="173"/>
      <c r="C559" s="174"/>
      <c r="D559" s="174"/>
    </row>
    <row r="560" spans="1:4" ht="15">
      <c r="A560" s="172"/>
      <c r="B560" s="173"/>
      <c r="C560" s="174"/>
      <c r="D560" s="174"/>
    </row>
    <row r="561" spans="1:4" ht="15">
      <c r="A561" s="172"/>
      <c r="B561" s="173"/>
      <c r="C561" s="174"/>
      <c r="D561" s="174"/>
    </row>
    <row r="562" spans="1:4" ht="15">
      <c r="A562" s="172"/>
      <c r="B562" s="173"/>
      <c r="C562" s="174"/>
      <c r="D562" s="174"/>
    </row>
    <row r="563" spans="1:4" ht="15">
      <c r="A563" s="172"/>
      <c r="B563" s="173"/>
      <c r="C563" s="174"/>
      <c r="D563" s="174"/>
    </row>
    <row r="564" spans="1:4" ht="15">
      <c r="A564" s="172"/>
      <c r="B564" s="173"/>
      <c r="C564" s="174"/>
      <c r="D564" s="174"/>
    </row>
    <row r="565" spans="1:4" ht="15">
      <c r="A565" s="172"/>
      <c r="B565" s="173"/>
      <c r="C565" s="174"/>
      <c r="D565" s="174"/>
    </row>
    <row r="566" spans="1:4" ht="15">
      <c r="A566" s="172"/>
      <c r="B566" s="173"/>
      <c r="C566" s="174"/>
      <c r="D566" s="174"/>
    </row>
    <row r="567" spans="1:4" ht="15">
      <c r="A567" s="172"/>
      <c r="B567" s="173"/>
      <c r="C567" s="174"/>
      <c r="D567" s="174"/>
    </row>
    <row r="568" spans="1:4" ht="15">
      <c r="A568" s="172"/>
      <c r="B568" s="173"/>
      <c r="C568" s="174"/>
      <c r="D568" s="174"/>
    </row>
    <row r="569" spans="1:4" ht="15">
      <c r="A569" s="172"/>
      <c r="B569" s="173"/>
      <c r="C569" s="174"/>
      <c r="D569" s="174"/>
    </row>
    <row r="570" spans="1:4" ht="15">
      <c r="A570" s="172"/>
      <c r="B570" s="173"/>
      <c r="C570" s="174"/>
      <c r="D570" s="174"/>
    </row>
    <row r="571" spans="1:4" ht="15">
      <c r="A571" s="172"/>
      <c r="B571" s="173"/>
      <c r="C571" s="174"/>
      <c r="D571" s="174"/>
    </row>
    <row r="572" spans="1:4" ht="12.75" customHeight="1">
      <c r="A572" s="172"/>
      <c r="B572" s="175"/>
      <c r="C572" s="174"/>
      <c r="D572" s="174"/>
    </row>
    <row r="573" spans="1:4" ht="15">
      <c r="A573" s="172"/>
      <c r="B573" s="176"/>
      <c r="C573" s="174"/>
      <c r="D573" s="174"/>
    </row>
    <row r="574" spans="1:4" ht="15">
      <c r="A574" s="172"/>
      <c r="B574" s="177"/>
      <c r="C574" s="174"/>
      <c r="D574" s="174"/>
    </row>
    <row r="575" spans="1:4" ht="15">
      <c r="A575" s="172"/>
      <c r="B575" s="178"/>
      <c r="C575" s="174"/>
      <c r="D575" s="174"/>
    </row>
    <row r="576" spans="1:4" ht="15">
      <c r="A576" s="172"/>
      <c r="B576" s="176"/>
      <c r="C576" s="174"/>
      <c r="D576" s="174"/>
    </row>
    <row r="577" spans="1:4" ht="15">
      <c r="A577" s="172"/>
      <c r="B577" s="177"/>
      <c r="C577" s="174"/>
      <c r="D577" s="174"/>
    </row>
    <row r="578" spans="1:4" ht="15">
      <c r="A578" s="172"/>
      <c r="B578" s="177"/>
      <c r="C578" s="174"/>
      <c r="D578" s="174"/>
    </row>
    <row r="579" spans="1:4" ht="15">
      <c r="A579" s="172"/>
      <c r="B579" s="177"/>
      <c r="C579" s="174"/>
      <c r="D579" s="174"/>
    </row>
    <row r="580" spans="1:4" ht="15">
      <c r="A580" s="172"/>
      <c r="B580" s="177"/>
      <c r="C580" s="174"/>
      <c r="D580" s="174"/>
    </row>
    <row r="581" spans="1:4" ht="15">
      <c r="A581" s="172"/>
      <c r="B581" s="177"/>
      <c r="C581" s="174"/>
      <c r="D581" s="174"/>
    </row>
    <row r="582" spans="1:4" ht="15">
      <c r="A582" s="172"/>
      <c r="B582" s="179"/>
      <c r="C582" s="174"/>
      <c r="D582" s="174"/>
    </row>
    <row r="583" spans="1:4" ht="15">
      <c r="A583" s="172"/>
      <c r="B583" s="179"/>
      <c r="C583" s="174"/>
      <c r="D583" s="174"/>
    </row>
    <row r="584" spans="1:4" ht="15">
      <c r="A584" s="172"/>
      <c r="B584" s="177"/>
      <c r="C584" s="174"/>
      <c r="D584" s="174"/>
    </row>
    <row r="585" spans="1:4" ht="15">
      <c r="A585" s="172"/>
      <c r="B585" s="173"/>
      <c r="C585" s="174"/>
      <c r="D585" s="174"/>
    </row>
    <row r="586" spans="1:4" ht="15">
      <c r="A586" s="172"/>
      <c r="B586" s="173"/>
      <c r="C586" s="174"/>
      <c r="D586" s="174"/>
    </row>
    <row r="587" spans="1:4" ht="15">
      <c r="A587" s="172"/>
      <c r="B587" s="173"/>
      <c r="C587" s="174"/>
      <c r="D587" s="174"/>
    </row>
    <row r="588" spans="1:4" ht="15">
      <c r="A588" s="172"/>
      <c r="B588" s="173"/>
      <c r="C588" s="174"/>
      <c r="D588" s="174"/>
    </row>
    <row r="589" spans="1:4" ht="15">
      <c r="A589" s="172"/>
      <c r="B589" s="173"/>
      <c r="C589" s="174"/>
      <c r="D589" s="174"/>
    </row>
    <row r="590" spans="1:4" ht="15">
      <c r="A590" s="172"/>
      <c r="B590" s="173"/>
      <c r="C590" s="174"/>
      <c r="D590" s="174"/>
    </row>
    <row r="591" spans="1:4" ht="15">
      <c r="A591" s="172"/>
      <c r="B591" s="173"/>
      <c r="C591" s="174"/>
      <c r="D591" s="174"/>
    </row>
    <row r="592" spans="1:4" ht="15">
      <c r="A592" s="172"/>
      <c r="B592" s="173"/>
      <c r="C592" s="174"/>
      <c r="D592" s="174"/>
    </row>
    <row r="593" spans="1:4" ht="15">
      <c r="A593" s="172"/>
      <c r="B593" s="173"/>
      <c r="C593" s="174"/>
      <c r="D593" s="174"/>
    </row>
    <row r="594" spans="1:4" ht="15">
      <c r="A594" s="172"/>
      <c r="B594" s="173"/>
      <c r="C594" s="174"/>
      <c r="D594" s="174"/>
    </row>
    <row r="595" spans="1:4" ht="15">
      <c r="A595" s="172"/>
      <c r="B595" s="173"/>
      <c r="C595" s="174"/>
      <c r="D595" s="174"/>
    </row>
    <row r="596" spans="1:4" ht="15">
      <c r="A596" s="172"/>
      <c r="B596" s="173"/>
      <c r="C596" s="174"/>
      <c r="D596" s="174"/>
    </row>
    <row r="597" spans="1:4" ht="15">
      <c r="A597" s="172"/>
      <c r="B597" s="173"/>
      <c r="C597" s="174"/>
      <c r="D597" s="174"/>
    </row>
    <row r="598" spans="1:4" ht="12.75" customHeight="1">
      <c r="A598" s="172"/>
      <c r="B598" s="175"/>
      <c r="C598" s="174"/>
      <c r="D598" s="174"/>
    </row>
    <row r="599" spans="1:4" ht="15">
      <c r="A599" s="172"/>
      <c r="B599" s="176"/>
      <c r="C599" s="174"/>
      <c r="D599" s="174"/>
    </row>
    <row r="600" spans="1:4" ht="15">
      <c r="A600" s="172"/>
      <c r="B600" s="177"/>
      <c r="C600" s="174"/>
      <c r="D600" s="174"/>
    </row>
    <row r="601" spans="1:4" ht="15">
      <c r="A601" s="172"/>
      <c r="B601" s="178"/>
      <c r="C601" s="174"/>
      <c r="D601" s="174"/>
    </row>
    <row r="602" spans="1:4" ht="15">
      <c r="A602" s="172"/>
      <c r="B602" s="176"/>
      <c r="C602" s="174"/>
      <c r="D602" s="174"/>
    </row>
    <row r="603" spans="1:4" ht="15">
      <c r="A603" s="172"/>
      <c r="B603" s="177"/>
      <c r="C603" s="174"/>
      <c r="D603" s="174"/>
    </row>
    <row r="604" spans="1:4" ht="15">
      <c r="A604" s="172"/>
      <c r="B604" s="177"/>
      <c r="C604" s="174"/>
      <c r="D604" s="174"/>
    </row>
    <row r="605" spans="1:4" ht="15">
      <c r="A605" s="172"/>
      <c r="B605" s="177"/>
      <c r="C605" s="174"/>
      <c r="D605" s="174"/>
    </row>
    <row r="606" spans="1:4" ht="15">
      <c r="A606" s="172"/>
      <c r="B606" s="177"/>
      <c r="C606" s="174"/>
      <c r="D606" s="174"/>
    </row>
    <row r="607" spans="1:4" ht="15">
      <c r="A607" s="172"/>
      <c r="B607" s="177"/>
      <c r="C607" s="174"/>
      <c r="D607" s="174"/>
    </row>
    <row r="608" spans="1:4" ht="15">
      <c r="A608" s="172"/>
      <c r="B608" s="179"/>
      <c r="C608" s="174"/>
      <c r="D608" s="174"/>
    </row>
    <row r="609" spans="1:4" ht="15">
      <c r="A609" s="172"/>
      <c r="B609" s="179"/>
      <c r="C609" s="174"/>
      <c r="D609" s="174"/>
    </row>
    <row r="610" spans="1:4" ht="15">
      <c r="A610" s="172"/>
      <c r="B610" s="177"/>
      <c r="C610" s="174"/>
      <c r="D610" s="174"/>
    </row>
    <row r="611" spans="1:4" ht="15">
      <c r="A611" s="172"/>
      <c r="B611" s="173"/>
      <c r="C611" s="174"/>
      <c r="D611" s="174"/>
    </row>
    <row r="612" spans="1:4" ht="15">
      <c r="A612" s="172"/>
      <c r="B612" s="173"/>
      <c r="C612" s="174"/>
      <c r="D612" s="174"/>
    </row>
    <row r="613" spans="1:4" ht="15">
      <c r="A613" s="172"/>
      <c r="B613" s="173"/>
      <c r="C613" s="174"/>
      <c r="D613" s="174"/>
    </row>
    <row r="614" spans="1:4" ht="15">
      <c r="A614" s="172"/>
      <c r="B614" s="173"/>
      <c r="C614" s="174"/>
      <c r="D614" s="174"/>
    </row>
    <row r="615" spans="1:4" ht="15">
      <c r="A615" s="172"/>
      <c r="B615" s="173"/>
      <c r="C615" s="174"/>
      <c r="D615" s="174"/>
    </row>
    <row r="616" spans="1:4" ht="15">
      <c r="A616" s="172"/>
      <c r="B616" s="173"/>
      <c r="C616" s="174"/>
      <c r="D616" s="174"/>
    </row>
    <row r="617" spans="1:4" ht="15">
      <c r="A617" s="172"/>
      <c r="B617" s="173"/>
      <c r="C617" s="174"/>
      <c r="D617" s="174"/>
    </row>
    <row r="618" spans="1:4" ht="15">
      <c r="A618" s="172"/>
      <c r="B618" s="173"/>
      <c r="C618" s="174"/>
      <c r="D618" s="174"/>
    </row>
    <row r="619" spans="1:4" ht="15">
      <c r="A619" s="172"/>
      <c r="B619" s="173"/>
      <c r="C619" s="174"/>
      <c r="D619" s="174"/>
    </row>
    <row r="620" spans="1:4" ht="15">
      <c r="A620" s="172"/>
      <c r="B620" s="173"/>
      <c r="C620" s="174"/>
      <c r="D620" s="174"/>
    </row>
    <row r="621" spans="1:4" ht="15">
      <c r="A621" s="172"/>
      <c r="B621" s="173"/>
      <c r="C621" s="174"/>
      <c r="D621" s="174"/>
    </row>
    <row r="622" spans="1:4" ht="15">
      <c r="A622" s="172"/>
      <c r="B622" s="173"/>
      <c r="C622" s="174"/>
      <c r="D622" s="174"/>
    </row>
    <row r="623" spans="1:4" ht="15">
      <c r="A623" s="172"/>
      <c r="B623" s="173"/>
      <c r="C623" s="174"/>
      <c r="D623" s="174"/>
    </row>
    <row r="624" spans="1:4" ht="12.75" customHeight="1">
      <c r="A624" s="172"/>
      <c r="B624" s="175"/>
      <c r="C624" s="174"/>
      <c r="D624" s="174"/>
    </row>
    <row r="625" spans="1:4" ht="15">
      <c r="A625" s="172"/>
      <c r="B625" s="176"/>
      <c r="C625" s="174"/>
      <c r="D625" s="174"/>
    </row>
    <row r="626" spans="1:4" ht="15">
      <c r="A626" s="172"/>
      <c r="B626" s="177"/>
      <c r="C626" s="174"/>
      <c r="D626" s="174"/>
    </row>
    <row r="627" spans="1:4" ht="15">
      <c r="A627" s="172"/>
      <c r="B627" s="178"/>
      <c r="C627" s="174"/>
      <c r="D627" s="174"/>
    </row>
    <row r="628" spans="1:4" ht="15">
      <c r="A628" s="172"/>
      <c r="B628" s="176"/>
      <c r="C628" s="174"/>
      <c r="D628" s="174"/>
    </row>
    <row r="629" spans="1:4" ht="15">
      <c r="A629" s="172"/>
      <c r="B629" s="177"/>
      <c r="C629" s="174"/>
      <c r="D629" s="174"/>
    </row>
    <row r="630" spans="1:4" ht="15">
      <c r="A630" s="172"/>
      <c r="B630" s="177"/>
      <c r="C630" s="174"/>
      <c r="D630" s="174"/>
    </row>
    <row r="631" spans="1:4" ht="15">
      <c r="A631" s="172"/>
      <c r="B631" s="177"/>
      <c r="C631" s="174"/>
      <c r="D631" s="174"/>
    </row>
    <row r="632" spans="1:4" ht="15">
      <c r="A632" s="172"/>
      <c r="B632" s="177"/>
      <c r="C632" s="174"/>
      <c r="D632" s="174"/>
    </row>
    <row r="633" spans="1:4" ht="15">
      <c r="A633" s="172"/>
      <c r="B633" s="177"/>
      <c r="C633" s="174"/>
      <c r="D633" s="174"/>
    </row>
    <row r="634" spans="1:4" ht="15">
      <c r="A634" s="172"/>
      <c r="B634" s="179"/>
      <c r="C634" s="174"/>
      <c r="D634" s="174"/>
    </row>
    <row r="635" spans="1:4" ht="15">
      <c r="A635" s="172"/>
      <c r="B635" s="179"/>
      <c r="C635" s="174"/>
      <c r="D635" s="174"/>
    </row>
    <row r="636" spans="1:4" ht="15">
      <c r="A636" s="172"/>
      <c r="B636" s="177"/>
      <c r="C636" s="174"/>
      <c r="D636" s="174"/>
    </row>
    <row r="637" spans="1:4" ht="15">
      <c r="A637" s="172"/>
      <c r="B637" s="177"/>
      <c r="C637" s="174"/>
      <c r="D637" s="174"/>
    </row>
    <row r="638" spans="1:4" ht="15">
      <c r="A638" s="180"/>
      <c r="B638" s="181"/>
    </row>
    <row r="639" spans="1:4" ht="15">
      <c r="A639" s="180"/>
      <c r="B639" s="181"/>
    </row>
    <row r="640" spans="1:4" ht="15">
      <c r="A640" s="180"/>
      <c r="B640" s="181"/>
    </row>
    <row r="641" spans="1:2" ht="15">
      <c r="A641" s="180"/>
      <c r="B641" s="181"/>
    </row>
    <row r="642" spans="1:2" ht="15">
      <c r="A642" s="180"/>
      <c r="B642" s="181"/>
    </row>
    <row r="643" spans="1:2" ht="15">
      <c r="A643" s="180"/>
      <c r="B643" s="181"/>
    </row>
    <row r="644" spans="1:2" ht="15">
      <c r="A644" s="180"/>
      <c r="B644" s="181"/>
    </row>
    <row r="645" spans="1:2" ht="15">
      <c r="A645" s="180"/>
      <c r="B645" s="181"/>
    </row>
    <row r="646" spans="1:2" ht="15">
      <c r="A646" s="180"/>
      <c r="B646" s="181"/>
    </row>
    <row r="647" spans="1:2" ht="15">
      <c r="A647" s="180"/>
      <c r="B647" s="181"/>
    </row>
    <row r="648" spans="1:2" ht="15">
      <c r="A648" s="180"/>
      <c r="B648" s="181"/>
    </row>
    <row r="649" spans="1:2" ht="15">
      <c r="A649" s="180"/>
      <c r="B649" s="181"/>
    </row>
    <row r="650" spans="1:2" ht="15">
      <c r="A650" s="180"/>
      <c r="B650" s="181"/>
    </row>
    <row r="651" spans="1:2" ht="15">
      <c r="A651" s="180"/>
      <c r="B651" s="181"/>
    </row>
    <row r="652" spans="1:2" ht="15">
      <c r="A652" s="180"/>
      <c r="B652" s="181"/>
    </row>
    <row r="653" spans="1:2" ht="15">
      <c r="A653" s="180"/>
      <c r="B653" s="181"/>
    </row>
    <row r="654" spans="1:2" ht="15">
      <c r="A654" s="180"/>
      <c r="B654" s="181"/>
    </row>
    <row r="655" spans="1:2" ht="15">
      <c r="A655" s="180"/>
      <c r="B655" s="181"/>
    </row>
    <row r="656" spans="1:2" ht="15">
      <c r="A656" s="180"/>
      <c r="B656" s="181"/>
    </row>
    <row r="657" spans="1:2" ht="15">
      <c r="A657" s="180"/>
      <c r="B657" s="181"/>
    </row>
    <row r="658" spans="1:2" ht="15">
      <c r="A658" s="180"/>
      <c r="B658" s="181"/>
    </row>
    <row r="659" spans="1:2" ht="15">
      <c r="A659" s="180"/>
      <c r="B659" s="181"/>
    </row>
    <row r="660" spans="1:2" ht="15">
      <c r="A660" s="180"/>
      <c r="B660" s="181"/>
    </row>
    <row r="661" spans="1:2" ht="15">
      <c r="A661" s="180"/>
      <c r="B661" s="181"/>
    </row>
    <row r="662" spans="1:2" ht="15">
      <c r="A662" s="180"/>
      <c r="B662" s="181"/>
    </row>
    <row r="663" spans="1:2" ht="15">
      <c r="A663" s="180"/>
      <c r="B663" s="181"/>
    </row>
    <row r="664" spans="1:2" ht="15">
      <c r="A664" s="180"/>
      <c r="B664" s="181"/>
    </row>
    <row r="665" spans="1:2" ht="15">
      <c r="A665" s="180"/>
      <c r="B665" s="181"/>
    </row>
    <row r="666" spans="1:2" ht="15">
      <c r="A666" s="180"/>
      <c r="B666" s="181"/>
    </row>
    <row r="667" spans="1:2" ht="15">
      <c r="A667" s="180"/>
      <c r="B667" s="181"/>
    </row>
    <row r="668" spans="1:2" ht="15">
      <c r="A668" s="180"/>
      <c r="B668" s="181"/>
    </row>
    <row r="669" spans="1:2" ht="15">
      <c r="A669" s="180"/>
      <c r="B669" s="181"/>
    </row>
    <row r="670" spans="1:2" ht="15">
      <c r="A670" s="180"/>
      <c r="B670" s="181"/>
    </row>
    <row r="671" spans="1:2" ht="15">
      <c r="A671" s="180"/>
      <c r="B671" s="181"/>
    </row>
    <row r="672" spans="1:2" ht="15">
      <c r="A672" s="180"/>
      <c r="B672" s="181"/>
    </row>
    <row r="673" spans="1:2" ht="15">
      <c r="A673" s="180"/>
      <c r="B673" s="181"/>
    </row>
    <row r="674" spans="1:2" ht="15">
      <c r="A674" s="180"/>
      <c r="B674" s="181"/>
    </row>
    <row r="675" spans="1:2" ht="15">
      <c r="A675" s="180"/>
      <c r="B675" s="181"/>
    </row>
    <row r="676" spans="1:2" ht="15">
      <c r="A676" s="180"/>
      <c r="B676" s="181"/>
    </row>
    <row r="677" spans="1:2" ht="15">
      <c r="A677" s="180"/>
      <c r="B677" s="181"/>
    </row>
    <row r="678" spans="1:2" ht="15">
      <c r="A678" s="180"/>
      <c r="B678" s="181"/>
    </row>
    <row r="679" spans="1:2" ht="15">
      <c r="A679" s="180"/>
      <c r="B679" s="181"/>
    </row>
    <row r="680" spans="1:2" ht="15">
      <c r="A680" s="180"/>
      <c r="B680" s="181"/>
    </row>
    <row r="681" spans="1:2" ht="15">
      <c r="A681" s="180"/>
      <c r="B681" s="181"/>
    </row>
    <row r="682" spans="1:2" ht="15">
      <c r="A682" s="180"/>
      <c r="B682" s="181"/>
    </row>
    <row r="683" spans="1:2" ht="15">
      <c r="A683" s="180"/>
      <c r="B683" s="181"/>
    </row>
    <row r="684" spans="1:2" ht="15">
      <c r="A684" s="180"/>
      <c r="B684" s="181"/>
    </row>
    <row r="685" spans="1:2" ht="15">
      <c r="A685" s="180"/>
      <c r="B685" s="181"/>
    </row>
    <row r="686" spans="1:2" ht="15">
      <c r="A686" s="180"/>
      <c r="B686" s="181"/>
    </row>
    <row r="687" spans="1:2" ht="15">
      <c r="A687" s="180"/>
      <c r="B687" s="181"/>
    </row>
    <row r="688" spans="1:2" ht="15">
      <c r="A688" s="180"/>
      <c r="B688" s="181"/>
    </row>
    <row r="689" spans="1:2" ht="15">
      <c r="A689" s="180"/>
      <c r="B689" s="181"/>
    </row>
    <row r="690" spans="1:2" ht="15">
      <c r="A690" s="180"/>
      <c r="B690" s="181"/>
    </row>
    <row r="691" spans="1:2" ht="15">
      <c r="A691" s="180"/>
      <c r="B691" s="181"/>
    </row>
    <row r="692" spans="1:2" ht="15">
      <c r="A692" s="180"/>
      <c r="B692" s="181"/>
    </row>
    <row r="693" spans="1:2" ht="15">
      <c r="A693" s="180"/>
      <c r="B693" s="181"/>
    </row>
    <row r="694" spans="1:2" ht="15">
      <c r="A694" s="180"/>
      <c r="B694" s="181"/>
    </row>
    <row r="695" spans="1:2" ht="15">
      <c r="A695" s="180"/>
      <c r="B695" s="181"/>
    </row>
    <row r="696" spans="1:2" ht="15">
      <c r="A696" s="180"/>
      <c r="B696" s="181"/>
    </row>
    <row r="697" spans="1:2" ht="15">
      <c r="A697" s="180"/>
      <c r="B697" s="181"/>
    </row>
    <row r="698" spans="1:2" ht="15">
      <c r="A698" s="180"/>
      <c r="B698" s="181"/>
    </row>
    <row r="699" spans="1:2" ht="15">
      <c r="A699" s="180"/>
      <c r="B699" s="181"/>
    </row>
    <row r="700" spans="1:2" ht="15">
      <c r="A700" s="180"/>
      <c r="B700" s="181"/>
    </row>
    <row r="701" spans="1:2" ht="15">
      <c r="A701" s="180"/>
      <c r="B701" s="181"/>
    </row>
    <row r="702" spans="1:2" ht="15">
      <c r="A702" s="180"/>
      <c r="B702" s="181"/>
    </row>
    <row r="703" spans="1:2" ht="15">
      <c r="A703" s="180"/>
      <c r="B703" s="181"/>
    </row>
    <row r="704" spans="1:2" ht="15">
      <c r="A704" s="180"/>
      <c r="B704" s="181"/>
    </row>
    <row r="705" spans="1:2" ht="15">
      <c r="A705" s="180"/>
      <c r="B705" s="181"/>
    </row>
    <row r="706" spans="1:2" ht="15">
      <c r="A706" s="180"/>
      <c r="B706" s="181"/>
    </row>
    <row r="707" spans="1:2" ht="15">
      <c r="A707" s="180"/>
      <c r="B707" s="181"/>
    </row>
    <row r="708" spans="1:2" ht="15">
      <c r="A708" s="180"/>
      <c r="B708" s="181"/>
    </row>
    <row r="709" spans="1:2" ht="15">
      <c r="A709" s="180"/>
      <c r="B709" s="181"/>
    </row>
    <row r="710" spans="1:2" ht="15">
      <c r="A710" s="180"/>
      <c r="B710" s="181"/>
    </row>
    <row r="711" spans="1:2" ht="15">
      <c r="A711" s="180"/>
      <c r="B711" s="181"/>
    </row>
    <row r="712" spans="1:2" ht="15">
      <c r="A712" s="180"/>
      <c r="B712" s="181"/>
    </row>
    <row r="713" spans="1:2" ht="15">
      <c r="A713" s="180"/>
      <c r="B713" s="181"/>
    </row>
    <row r="714" spans="1:2" ht="15">
      <c r="A714" s="180"/>
      <c r="B714" s="181"/>
    </row>
    <row r="715" spans="1:2" ht="15">
      <c r="A715" s="180"/>
      <c r="B715" s="181"/>
    </row>
    <row r="716" spans="1:2" ht="15">
      <c r="A716" s="180"/>
      <c r="B716" s="181"/>
    </row>
    <row r="717" spans="1:2" ht="15">
      <c r="A717" s="180"/>
      <c r="B717" s="181"/>
    </row>
    <row r="718" spans="1:2" ht="15">
      <c r="A718" s="180"/>
      <c r="B718" s="181"/>
    </row>
    <row r="719" spans="1:2" ht="15">
      <c r="A719" s="180"/>
      <c r="B719" s="181"/>
    </row>
    <row r="720" spans="1:2" ht="15">
      <c r="A720" s="180"/>
      <c r="B720" s="181"/>
    </row>
    <row r="721" spans="1:2" ht="15">
      <c r="A721" s="180"/>
      <c r="B721" s="181"/>
    </row>
    <row r="722" spans="1:2" ht="15">
      <c r="A722" s="180"/>
      <c r="B722" s="181"/>
    </row>
    <row r="723" spans="1:2" ht="15">
      <c r="A723" s="180"/>
      <c r="B723" s="181"/>
    </row>
    <row r="724" spans="1:2" ht="15">
      <c r="A724" s="180"/>
      <c r="B724" s="181"/>
    </row>
    <row r="725" spans="1:2" ht="15">
      <c r="A725" s="180"/>
      <c r="B725" s="181"/>
    </row>
    <row r="726" spans="1:2" ht="15">
      <c r="A726" s="180"/>
      <c r="B726" s="181"/>
    </row>
    <row r="727" spans="1:2" ht="15">
      <c r="A727" s="180"/>
      <c r="B727" s="181"/>
    </row>
    <row r="728" spans="1:2" ht="15">
      <c r="A728" s="180"/>
      <c r="B728" s="181"/>
    </row>
    <row r="729" spans="1:2" ht="15">
      <c r="A729" s="180"/>
      <c r="B729" s="181"/>
    </row>
    <row r="730" spans="1:2" ht="15">
      <c r="A730" s="180"/>
      <c r="B730" s="181"/>
    </row>
    <row r="731" spans="1:2" ht="15">
      <c r="A731" s="180"/>
      <c r="B731" s="181"/>
    </row>
    <row r="732" spans="1:2" ht="15">
      <c r="A732" s="180"/>
      <c r="B732" s="181"/>
    </row>
    <row r="733" spans="1:2" ht="15">
      <c r="A733" s="180"/>
      <c r="B733" s="181"/>
    </row>
    <row r="734" spans="1:2" ht="15">
      <c r="A734" s="180"/>
      <c r="B734" s="181"/>
    </row>
    <row r="735" spans="1:2" ht="15">
      <c r="A735" s="180"/>
      <c r="B735" s="181"/>
    </row>
    <row r="736" spans="1:2" ht="15">
      <c r="A736" s="180"/>
      <c r="B736" s="181"/>
    </row>
    <row r="737" spans="1:2" ht="15">
      <c r="A737" s="180"/>
      <c r="B737" s="181"/>
    </row>
    <row r="738" spans="1:2" ht="15">
      <c r="A738" s="180"/>
      <c r="B738" s="181"/>
    </row>
    <row r="739" spans="1:2" ht="15">
      <c r="A739" s="180"/>
      <c r="B739" s="181"/>
    </row>
    <row r="740" spans="1:2" ht="15">
      <c r="A740" s="180"/>
      <c r="B740" s="181"/>
    </row>
    <row r="741" spans="1:2" ht="15">
      <c r="A741" s="180"/>
      <c r="B741" s="181"/>
    </row>
    <row r="742" spans="1:2" ht="15">
      <c r="A742" s="180"/>
      <c r="B742" s="181"/>
    </row>
    <row r="743" spans="1:2" ht="15">
      <c r="A743" s="180"/>
      <c r="B743" s="181"/>
    </row>
    <row r="744" spans="1:2" ht="15">
      <c r="A744" s="180"/>
      <c r="B744" s="181"/>
    </row>
    <row r="745" spans="1:2" ht="15">
      <c r="A745" s="180"/>
      <c r="B745" s="181"/>
    </row>
    <row r="746" spans="1:2" ht="15">
      <c r="A746" s="180"/>
      <c r="B746" s="181"/>
    </row>
    <row r="747" spans="1:2" ht="15">
      <c r="A747" s="180"/>
      <c r="B747" s="181"/>
    </row>
    <row r="748" spans="1:2" ht="15">
      <c r="A748" s="180"/>
      <c r="B748" s="181"/>
    </row>
    <row r="749" spans="1:2" ht="15">
      <c r="A749" s="180"/>
      <c r="B749" s="181"/>
    </row>
    <row r="750" spans="1:2" ht="15">
      <c r="A750" s="180"/>
      <c r="B750" s="181"/>
    </row>
    <row r="751" spans="1:2" ht="15">
      <c r="A751" s="180"/>
      <c r="B751" s="181"/>
    </row>
    <row r="752" spans="1:2" ht="15">
      <c r="A752" s="180"/>
      <c r="B752" s="181"/>
    </row>
    <row r="753" spans="1:2" ht="15">
      <c r="A753" s="180"/>
      <c r="B753" s="181"/>
    </row>
    <row r="754" spans="1:2" ht="15">
      <c r="A754" s="180"/>
      <c r="B754" s="181"/>
    </row>
    <row r="755" spans="1:2" ht="15">
      <c r="A755" s="180"/>
      <c r="B755" s="181"/>
    </row>
    <row r="756" spans="1:2" ht="15">
      <c r="A756" s="180"/>
      <c r="B756" s="181"/>
    </row>
    <row r="757" spans="1:2" ht="15">
      <c r="A757" s="180"/>
      <c r="B757" s="181"/>
    </row>
    <row r="758" spans="1:2" ht="15">
      <c r="A758" s="180"/>
      <c r="B758" s="181"/>
    </row>
    <row r="759" spans="1:2" ht="15">
      <c r="A759" s="180"/>
      <c r="B759" s="181"/>
    </row>
    <row r="760" spans="1:2" ht="15">
      <c r="A760" s="180"/>
      <c r="B760" s="181"/>
    </row>
    <row r="761" spans="1:2" ht="15">
      <c r="A761" s="180"/>
      <c r="B761" s="181"/>
    </row>
    <row r="762" spans="1:2" ht="15">
      <c r="A762" s="180"/>
      <c r="B762" s="181"/>
    </row>
    <row r="763" spans="1:2" ht="15">
      <c r="A763" s="180"/>
      <c r="B763" s="181"/>
    </row>
    <row r="764" spans="1:2" ht="15">
      <c r="A764" s="180"/>
      <c r="B764" s="181"/>
    </row>
    <row r="765" spans="1:2" ht="15">
      <c r="A765" s="180"/>
      <c r="B765" s="181"/>
    </row>
    <row r="766" spans="1:2" ht="15">
      <c r="A766" s="180"/>
      <c r="B766" s="181"/>
    </row>
    <row r="767" spans="1:2" ht="15">
      <c r="A767" s="180"/>
      <c r="B767" s="181"/>
    </row>
    <row r="768" spans="1:2" ht="15">
      <c r="A768" s="180"/>
      <c r="B768" s="181"/>
    </row>
    <row r="769" spans="1:2" ht="15">
      <c r="A769" s="180"/>
      <c r="B769" s="181"/>
    </row>
    <row r="770" spans="1:2" ht="15">
      <c r="A770" s="180"/>
      <c r="B770" s="181"/>
    </row>
    <row r="771" spans="1:2" ht="15">
      <c r="A771" s="180"/>
      <c r="B771" s="181"/>
    </row>
    <row r="772" spans="1:2" ht="15">
      <c r="A772" s="180"/>
      <c r="B772" s="181"/>
    </row>
    <row r="773" spans="1:2" ht="15">
      <c r="A773" s="180"/>
      <c r="B773" s="181"/>
    </row>
    <row r="774" spans="1:2" ht="15">
      <c r="A774" s="180"/>
      <c r="B774" s="181"/>
    </row>
    <row r="775" spans="1:2" ht="15">
      <c r="A775" s="180"/>
      <c r="B775" s="181"/>
    </row>
    <row r="776" spans="1:2" ht="15">
      <c r="A776" s="180"/>
      <c r="B776" s="181"/>
    </row>
    <row r="777" spans="1:2" ht="15">
      <c r="A777" s="180"/>
      <c r="B777" s="181"/>
    </row>
    <row r="778" spans="1:2" ht="15">
      <c r="A778" s="180"/>
      <c r="B778" s="181"/>
    </row>
    <row r="779" spans="1:2" ht="15">
      <c r="A779" s="180"/>
      <c r="B779" s="181"/>
    </row>
    <row r="780" spans="1:2" ht="15">
      <c r="A780" s="180"/>
      <c r="B780" s="181"/>
    </row>
    <row r="781" spans="1:2" ht="15">
      <c r="A781" s="180"/>
      <c r="B781" s="181"/>
    </row>
    <row r="782" spans="1:2" ht="15">
      <c r="A782" s="180"/>
      <c r="B782" s="181"/>
    </row>
    <row r="783" spans="1:2" ht="15">
      <c r="A783" s="180"/>
      <c r="B783" s="181"/>
    </row>
    <row r="784" spans="1:2" ht="15">
      <c r="A784" s="180"/>
      <c r="B784" s="181"/>
    </row>
    <row r="785" spans="1:2" ht="15">
      <c r="A785" s="180"/>
      <c r="B785" s="181"/>
    </row>
    <row r="786" spans="1:2" ht="15">
      <c r="A786" s="180"/>
      <c r="B786" s="181"/>
    </row>
    <row r="787" spans="1:2" ht="15">
      <c r="A787" s="180"/>
      <c r="B787" s="181"/>
    </row>
    <row r="788" spans="1:2" ht="15">
      <c r="A788" s="180"/>
      <c r="B788" s="181"/>
    </row>
    <row r="789" spans="1:2" ht="15">
      <c r="A789" s="180"/>
      <c r="B789" s="181"/>
    </row>
    <row r="790" spans="1:2" ht="15">
      <c r="A790" s="180"/>
      <c r="B790" s="181"/>
    </row>
    <row r="791" spans="1:2" ht="15">
      <c r="A791" s="180"/>
      <c r="B791" s="181"/>
    </row>
    <row r="792" spans="1:2" ht="15">
      <c r="A792" s="180"/>
      <c r="B792" s="181"/>
    </row>
    <row r="793" spans="1:2" ht="15">
      <c r="A793" s="180"/>
      <c r="B793" s="181"/>
    </row>
    <row r="794" spans="1:2" ht="15">
      <c r="A794" s="180"/>
      <c r="B794" s="181"/>
    </row>
    <row r="795" spans="1:2" ht="15">
      <c r="A795" s="180"/>
      <c r="B795" s="181"/>
    </row>
    <row r="796" spans="1:2" ht="15">
      <c r="A796" s="180"/>
      <c r="B796" s="181"/>
    </row>
    <row r="797" spans="1:2" ht="15">
      <c r="A797" s="180"/>
      <c r="B797" s="181"/>
    </row>
    <row r="798" spans="1:2" ht="15">
      <c r="A798" s="180"/>
      <c r="B798" s="181"/>
    </row>
    <row r="799" spans="1:2" ht="15">
      <c r="A799" s="180"/>
      <c r="B799" s="181"/>
    </row>
    <row r="800" spans="1:2" ht="15">
      <c r="A800" s="180"/>
      <c r="B800" s="181"/>
    </row>
    <row r="801" spans="1:2" ht="15">
      <c r="A801" s="180"/>
      <c r="B801" s="181"/>
    </row>
    <row r="802" spans="1:2" ht="15">
      <c r="A802" s="180"/>
      <c r="B802" s="181"/>
    </row>
    <row r="803" spans="1:2" ht="15">
      <c r="A803" s="180"/>
      <c r="B803" s="181"/>
    </row>
    <row r="804" spans="1:2" ht="15">
      <c r="A804" s="180"/>
      <c r="B804" s="181"/>
    </row>
    <row r="805" spans="1:2" ht="15">
      <c r="A805" s="180"/>
      <c r="B805" s="181"/>
    </row>
    <row r="806" spans="1:2" ht="15">
      <c r="A806" s="180"/>
      <c r="B806" s="181"/>
    </row>
    <row r="807" spans="1:2" ht="15">
      <c r="A807" s="180"/>
      <c r="B807" s="181"/>
    </row>
    <row r="808" spans="1:2" ht="15">
      <c r="A808" s="180"/>
      <c r="B808" s="181"/>
    </row>
    <row r="809" spans="1:2" ht="15">
      <c r="A809" s="180"/>
      <c r="B809" s="181"/>
    </row>
    <row r="810" spans="1:2" ht="15">
      <c r="A810" s="180"/>
      <c r="B810" s="181"/>
    </row>
    <row r="811" spans="1:2" ht="15">
      <c r="A811" s="180"/>
      <c r="B811" s="181"/>
    </row>
    <row r="812" spans="1:2" ht="15">
      <c r="A812" s="180"/>
      <c r="B812" s="181"/>
    </row>
    <row r="813" spans="1:2" ht="15">
      <c r="A813" s="180"/>
      <c r="B813" s="181"/>
    </row>
    <row r="814" spans="1:2" ht="15">
      <c r="A814" s="180"/>
      <c r="B814" s="181"/>
    </row>
  </sheetData>
  <sheetProtection password="83B8" sheet="1" objects="1" scenarios="1" formatCells="0" selectLockedCells="1" autoFilter="0"/>
  <mergeCells count="2">
    <mergeCell ref="A1:D1"/>
    <mergeCell ref="A2:D2"/>
  </mergeCells>
  <pageMargins left="0.75" right="0.75" top="1" bottom="1" header="0.5" footer="0.5"/>
  <pageSetup paperSize="9" scale="90" orientation="portrait" horizontalDpi="200" verticalDpi="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6</vt:i4>
      </vt:variant>
    </vt:vector>
  </HeadingPairs>
  <TitlesOfParts>
    <vt:vector size="14" baseType="lpstr">
      <vt:lpstr>1</vt:lpstr>
      <vt:lpstr>2</vt:lpstr>
      <vt:lpstr>3</vt:lpstr>
      <vt:lpstr>4</vt:lpstr>
      <vt:lpstr>5</vt:lpstr>
      <vt:lpstr>6</vt:lpstr>
      <vt:lpstr>Foaie pentru validare</vt:lpstr>
      <vt:lpstr>indicatori</vt:lpstr>
      <vt:lpstr>indicatori!Raion</vt:lpstr>
      <vt:lpstr>Raion</vt:lpstr>
      <vt:lpstr>'2'!Область_печати</vt:lpstr>
      <vt:lpstr>'4'!Область_печати</vt:lpstr>
      <vt:lpstr>'5'!Область_печати</vt:lpstr>
      <vt:lpstr>'6'!Область_печати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raport statistic 33</dc:title>
  <dc:creator>User</dc:creator>
  <cp:keywords>ftiziopneumolog</cp:keywords>
  <cp:lastModifiedBy>User</cp:lastModifiedBy>
  <cp:revision>1</cp:revision>
  <dcterms:created xsi:type="dcterms:W3CDTF">2013-09-11T09:16:00Z</dcterms:created>
  <dcterms:modified xsi:type="dcterms:W3CDTF">2025-01-13T07:33:52Z</dcterms:modified>
  <cp:version>1048576</cp:version>
</cp:coreProperties>
</file>